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5130" windowHeight="3390"/>
  </bookViews>
  <sheets>
    <sheet name="Notas" sheetId="8" r:id="rId1"/>
  </sheets>
  <definedNames>
    <definedName name="_xlnm.Print_Area" localSheetId="0">Notas!$B$1:$AF$59</definedName>
  </definedNames>
  <calcPr calcId="145621"/>
</workbook>
</file>

<file path=xl/calcChain.xml><?xml version="1.0" encoding="utf-8"?>
<calcChain xmlns="http://schemas.openxmlformats.org/spreadsheetml/2006/main">
  <c r="AF9" i="8" l="1"/>
  <c r="AF17" i="8"/>
  <c r="AF39" i="8"/>
  <c r="AF23" i="8"/>
  <c r="AF50" i="8"/>
  <c r="AF7" i="8"/>
  <c r="AF10" i="8"/>
  <c r="AF14" i="8"/>
  <c r="AF18" i="8"/>
  <c r="AF26" i="8"/>
  <c r="AF30" i="8"/>
  <c r="AF33" i="8"/>
  <c r="AF40" i="8"/>
  <c r="AF41" i="8"/>
  <c r="AF45" i="8"/>
  <c r="AC6" i="8"/>
  <c r="AD6" i="8" s="1"/>
  <c r="AE6" i="8" s="1"/>
  <c r="AC24" i="8"/>
  <c r="AD24" i="8" s="1"/>
  <c r="AE24" i="8" s="1"/>
  <c r="AF24" i="8" s="1"/>
  <c r="AC32" i="8"/>
  <c r="AC44" i="8"/>
  <c r="AC48" i="8"/>
  <c r="AD48" i="8" s="1"/>
  <c r="AE48" i="8" s="1"/>
  <c r="AC49" i="8"/>
  <c r="AD49" i="8" s="1"/>
  <c r="AE49" i="8" s="1"/>
  <c r="AC15" i="8"/>
  <c r="AC19" i="8"/>
  <c r="AC22" i="8"/>
  <c r="AD22" i="8" s="1"/>
  <c r="AE22" i="8" s="1"/>
  <c r="AC25" i="8"/>
  <c r="AD25" i="8" s="1"/>
  <c r="AE25" i="8" s="1"/>
  <c r="AC29" i="8"/>
  <c r="AD29" i="8" s="1"/>
  <c r="AE29" i="8" s="1"/>
  <c r="AC31" i="8"/>
  <c r="AD31" i="8" s="1"/>
  <c r="AE31" i="8" s="1"/>
  <c r="AC35" i="8"/>
  <c r="AD35" i="8" s="1"/>
  <c r="AE35" i="8" s="1"/>
  <c r="AF35" i="8" s="1"/>
  <c r="AC42" i="8"/>
  <c r="AD42" i="8" s="1"/>
  <c r="AE42" i="8" s="1"/>
  <c r="AC51" i="8"/>
  <c r="AD51" i="8" s="1"/>
  <c r="AE51" i="8" s="1"/>
  <c r="AC9" i="8"/>
  <c r="AD12" i="8"/>
  <c r="AE12" i="8" s="1"/>
  <c r="AC13" i="8"/>
  <c r="AD13" i="8" s="1"/>
  <c r="AE13" i="8" s="1"/>
  <c r="AC21" i="8"/>
  <c r="AC28" i="8"/>
  <c r="AD36" i="8"/>
  <c r="AE36" i="8" s="1"/>
  <c r="AC37" i="8"/>
  <c r="AD37" i="8" s="1"/>
  <c r="AE37" i="8" s="1"/>
  <c r="AC11" i="8"/>
  <c r="AC17" i="8"/>
  <c r="AC27" i="8"/>
  <c r="AD27" i="8" s="1"/>
  <c r="AE27" i="8" s="1"/>
  <c r="AC34" i="8"/>
  <c r="AD34" i="8" s="1"/>
  <c r="AE34" i="8" s="1"/>
  <c r="AC39" i="8"/>
  <c r="AC47" i="8"/>
  <c r="AC8" i="8"/>
  <c r="AD8" i="8" s="1"/>
  <c r="AE8" i="8" s="1"/>
  <c r="AC16" i="8"/>
  <c r="AD16" i="8" s="1"/>
  <c r="AE16" i="8" s="1"/>
  <c r="AC20" i="8"/>
  <c r="AC23" i="8"/>
  <c r="AC38" i="8"/>
  <c r="AD38" i="8" s="1"/>
  <c r="AE38" i="8" s="1"/>
  <c r="AC46" i="8"/>
  <c r="AD46" i="8" s="1"/>
  <c r="AE46" i="8" s="1"/>
  <c r="AC50" i="8"/>
  <c r="AD50" i="8" s="1"/>
  <c r="AE50" i="8" s="1"/>
  <c r="AC4" i="8"/>
  <c r="AD4" i="8" s="1"/>
  <c r="AE4" i="8" s="1"/>
  <c r="AA38" i="8"/>
  <c r="AA20" i="8"/>
  <c r="AA17" i="8"/>
  <c r="AA28" i="8"/>
  <c r="AA13" i="8"/>
  <c r="AA9" i="8"/>
  <c r="AA31" i="8"/>
  <c r="AA15" i="8"/>
  <c r="AA44" i="8"/>
  <c r="Z4" i="8"/>
  <c r="AA4" i="8" s="1"/>
  <c r="Z6" i="8"/>
  <c r="AA6" i="8" s="1"/>
  <c r="Z24" i="8"/>
  <c r="AA24" i="8" s="1"/>
  <c r="Z32" i="8"/>
  <c r="AA32" i="8" s="1"/>
  <c r="Z43" i="8"/>
  <c r="AA43" i="8" s="1"/>
  <c r="Z44" i="8"/>
  <c r="Z48" i="8"/>
  <c r="AA48" i="8" s="1"/>
  <c r="Z49" i="8"/>
  <c r="AA49" i="8" s="1"/>
  <c r="Z15" i="8"/>
  <c r="Z19" i="8"/>
  <c r="AA19" i="8" s="1"/>
  <c r="Z22" i="8"/>
  <c r="AA22" i="8" s="1"/>
  <c r="Z25" i="8"/>
  <c r="AA25" i="8" s="1"/>
  <c r="Z29" i="8"/>
  <c r="AA29" i="8" s="1"/>
  <c r="Z31" i="8"/>
  <c r="Z35" i="8"/>
  <c r="AA35" i="8" s="1"/>
  <c r="Z42" i="8"/>
  <c r="AA42" i="8" s="1"/>
  <c r="Z51" i="8"/>
  <c r="AA51" i="8" s="1"/>
  <c r="Z5" i="8"/>
  <c r="AA5" i="8" s="1"/>
  <c r="Z9" i="8"/>
  <c r="Z12" i="8"/>
  <c r="AA12" i="8" s="1"/>
  <c r="Z13" i="8"/>
  <c r="Z21" i="8"/>
  <c r="AA21" i="8" s="1"/>
  <c r="Z28" i="8"/>
  <c r="Z36" i="8"/>
  <c r="AA36" i="8" s="1"/>
  <c r="Z37" i="8"/>
  <c r="AA37" i="8" s="1"/>
  <c r="Z11" i="8"/>
  <c r="AA11" i="8" s="1"/>
  <c r="Z17" i="8"/>
  <c r="Z27" i="8"/>
  <c r="AA27" i="8" s="1"/>
  <c r="Z34" i="8"/>
  <c r="AA34" i="8" s="1"/>
  <c r="Z39" i="8"/>
  <c r="AA39" i="8" s="1"/>
  <c r="Z47" i="8"/>
  <c r="AA47" i="8" s="1"/>
  <c r="Z8" i="8"/>
  <c r="AA8" i="8" s="1"/>
  <c r="Z16" i="8"/>
  <c r="AA16" i="8" s="1"/>
  <c r="Z20" i="8"/>
  <c r="Z23" i="8"/>
  <c r="AA23" i="8" s="1"/>
  <c r="Z38" i="8"/>
  <c r="Z46" i="8"/>
  <c r="AA46" i="8" s="1"/>
  <c r="Z50" i="8"/>
  <c r="AA50" i="8" s="1"/>
  <c r="W23" i="8"/>
  <c r="W34" i="8"/>
  <c r="W11" i="8"/>
  <c r="W13" i="8"/>
  <c r="W9" i="8"/>
  <c r="W15" i="8"/>
  <c r="W44" i="8"/>
  <c r="S50" i="8"/>
  <c r="S46" i="8"/>
  <c r="S20" i="8"/>
  <c r="AF20" i="8" s="1"/>
  <c r="S16" i="8"/>
  <c r="S39" i="8"/>
  <c r="S34" i="8"/>
  <c r="S11" i="8"/>
  <c r="AF11" i="8" s="1"/>
  <c r="S37" i="8"/>
  <c r="S21" i="8"/>
  <c r="S13" i="8"/>
  <c r="S5" i="8"/>
  <c r="S51" i="8"/>
  <c r="S31" i="8"/>
  <c r="S29" i="8"/>
  <c r="S19" i="8"/>
  <c r="S15" i="8"/>
  <c r="S44" i="8"/>
  <c r="S43" i="8"/>
  <c r="S6" i="8"/>
  <c r="S4" i="8"/>
  <c r="AD23" i="8"/>
  <c r="AE23" i="8" s="1"/>
  <c r="AD20" i="8"/>
  <c r="AE20" i="8" s="1"/>
  <c r="AD47" i="8"/>
  <c r="AE47" i="8" s="1"/>
  <c r="AD39" i="8"/>
  <c r="AE39" i="8" s="1"/>
  <c r="AD17" i="8"/>
  <c r="AE17" i="8" s="1"/>
  <c r="AD11" i="8"/>
  <c r="AE11" i="8" s="1"/>
  <c r="AD28" i="8"/>
  <c r="AE28" i="8" s="1"/>
  <c r="AD21" i="8"/>
  <c r="AE21" i="8" s="1"/>
  <c r="AD9" i="8"/>
  <c r="AE9" i="8" s="1"/>
  <c r="AE5" i="8"/>
  <c r="AD5" i="8"/>
  <c r="AD19" i="8"/>
  <c r="AE19" i="8" s="1"/>
  <c r="AD15" i="8"/>
  <c r="AE15" i="8" s="1"/>
  <c r="AD44" i="8"/>
  <c r="AE44" i="8" s="1"/>
  <c r="AD43" i="8"/>
  <c r="AE43" i="8" s="1"/>
  <c r="AD32" i="8"/>
  <c r="AE32" i="8" s="1"/>
  <c r="V50" i="8"/>
  <c r="W50" i="8" s="1"/>
  <c r="V46" i="8"/>
  <c r="W46" i="8" s="1"/>
  <c r="V38" i="8"/>
  <c r="W38" i="8" s="1"/>
  <c r="V23" i="8"/>
  <c r="V20" i="8"/>
  <c r="W20" i="8" s="1"/>
  <c r="V16" i="8"/>
  <c r="W16" i="8" s="1"/>
  <c r="V8" i="8"/>
  <c r="W8" i="8" s="1"/>
  <c r="V47" i="8"/>
  <c r="W47" i="8" s="1"/>
  <c r="V39" i="8"/>
  <c r="W39" i="8" s="1"/>
  <c r="V34" i="8"/>
  <c r="V27" i="8"/>
  <c r="W27" i="8" s="1"/>
  <c r="V17" i="8"/>
  <c r="W17" i="8" s="1"/>
  <c r="V11" i="8"/>
  <c r="V37" i="8"/>
  <c r="W37" i="8" s="1"/>
  <c r="V36" i="8"/>
  <c r="W36" i="8" s="1"/>
  <c r="V28" i="8"/>
  <c r="W28" i="8" s="1"/>
  <c r="V21" i="8"/>
  <c r="W21" i="8" s="1"/>
  <c r="V13" i="8"/>
  <c r="V12" i="8"/>
  <c r="W12" i="8" s="1"/>
  <c r="V9" i="8"/>
  <c r="V5" i="8"/>
  <c r="W5" i="8" s="1"/>
  <c r="V51" i="8"/>
  <c r="W51" i="8" s="1"/>
  <c r="V42" i="8"/>
  <c r="W42" i="8" s="1"/>
  <c r="V35" i="8"/>
  <c r="W35" i="8" s="1"/>
  <c r="V31" i="8"/>
  <c r="W31" i="8" s="1"/>
  <c r="V29" i="8"/>
  <c r="W29" i="8" s="1"/>
  <c r="V25" i="8"/>
  <c r="W25" i="8" s="1"/>
  <c r="V22" i="8"/>
  <c r="W22" i="8" s="1"/>
  <c r="V19" i="8"/>
  <c r="W19" i="8" s="1"/>
  <c r="V15" i="8"/>
  <c r="V49" i="8"/>
  <c r="W49" i="8" s="1"/>
  <c r="V48" i="8"/>
  <c r="W48" i="8" s="1"/>
  <c r="V44" i="8"/>
  <c r="V43" i="8"/>
  <c r="W43" i="8" s="1"/>
  <c r="V32" i="8"/>
  <c r="W32" i="8" s="1"/>
  <c r="V24" i="8"/>
  <c r="W24" i="8" s="1"/>
  <c r="V6" i="8"/>
  <c r="W6" i="8" s="1"/>
  <c r="V4" i="8"/>
  <c r="W4" i="8" s="1"/>
  <c r="R50" i="8"/>
  <c r="R46" i="8"/>
  <c r="R38" i="8"/>
  <c r="S38" i="8" s="1"/>
  <c r="R23" i="8"/>
  <c r="S23" i="8" s="1"/>
  <c r="R20" i="8"/>
  <c r="R16" i="8"/>
  <c r="R8" i="8"/>
  <c r="S8" i="8" s="1"/>
  <c r="R47" i="8"/>
  <c r="S47" i="8" s="1"/>
  <c r="AF47" i="8" s="1"/>
  <c r="R39" i="8"/>
  <c r="R34" i="8"/>
  <c r="R27" i="8"/>
  <c r="S27" i="8" s="1"/>
  <c r="R17" i="8"/>
  <c r="S17" i="8" s="1"/>
  <c r="R11" i="8"/>
  <c r="R37" i="8"/>
  <c r="R36" i="8"/>
  <c r="S36" i="8" s="1"/>
  <c r="R28" i="8"/>
  <c r="S28" i="8" s="1"/>
  <c r="AF28" i="8" s="1"/>
  <c r="R21" i="8"/>
  <c r="R13" i="8"/>
  <c r="R12" i="8"/>
  <c r="S12" i="8" s="1"/>
  <c r="R9" i="8"/>
  <c r="S9" i="8" s="1"/>
  <c r="R5" i="8"/>
  <c r="R51" i="8"/>
  <c r="R42" i="8"/>
  <c r="S42" i="8" s="1"/>
  <c r="R35" i="8"/>
  <c r="S35" i="8" s="1"/>
  <c r="R31" i="8"/>
  <c r="R29" i="8"/>
  <c r="R25" i="8"/>
  <c r="S25" i="8" s="1"/>
  <c r="R22" i="8"/>
  <c r="S22" i="8" s="1"/>
  <c r="R19" i="8"/>
  <c r="R15" i="8"/>
  <c r="R49" i="8"/>
  <c r="S49" i="8" s="1"/>
  <c r="R48" i="8"/>
  <c r="S48" i="8" s="1"/>
  <c r="R44" i="8"/>
  <c r="R43" i="8"/>
  <c r="R32" i="8"/>
  <c r="S32" i="8" s="1"/>
  <c r="R24" i="8"/>
  <c r="S24" i="8" s="1"/>
  <c r="R6" i="8"/>
  <c r="R4" i="8"/>
  <c r="N6" i="8"/>
  <c r="O6" i="8" s="1"/>
  <c r="N24" i="8"/>
  <c r="O24" i="8" s="1"/>
  <c r="N32" i="8"/>
  <c r="O32" i="8" s="1"/>
  <c r="N43" i="8"/>
  <c r="O43" i="8" s="1"/>
  <c r="AF43" i="8" s="1"/>
  <c r="N44" i="8"/>
  <c r="O44" i="8" s="1"/>
  <c r="N48" i="8"/>
  <c r="O48" i="8" s="1"/>
  <c r="AF48" i="8" s="1"/>
  <c r="N49" i="8"/>
  <c r="O49" i="8" s="1"/>
  <c r="N15" i="8"/>
  <c r="O15" i="8" s="1"/>
  <c r="AF15" i="8" s="1"/>
  <c r="N19" i="8"/>
  <c r="O19" i="8" s="1"/>
  <c r="N22" i="8"/>
  <c r="O22" i="8" s="1"/>
  <c r="AF22" i="8" s="1"/>
  <c r="N25" i="8"/>
  <c r="O25" i="8" s="1"/>
  <c r="N29" i="8"/>
  <c r="O29" i="8" s="1"/>
  <c r="AF29" i="8" s="1"/>
  <c r="N31" i="8"/>
  <c r="O31" i="8" s="1"/>
  <c r="AF31" i="8" s="1"/>
  <c r="N35" i="8"/>
  <c r="O35" i="8" s="1"/>
  <c r="N42" i="8"/>
  <c r="O42" i="8" s="1"/>
  <c r="N51" i="8"/>
  <c r="O51" i="8" s="1"/>
  <c r="AF51" i="8" s="1"/>
  <c r="N5" i="8"/>
  <c r="O5" i="8" s="1"/>
  <c r="N9" i="8"/>
  <c r="O9" i="8" s="1"/>
  <c r="N12" i="8"/>
  <c r="O12" i="8" s="1"/>
  <c r="AF12" i="8" s="1"/>
  <c r="N13" i="8"/>
  <c r="O13" i="8" s="1"/>
  <c r="AF13" i="8" s="1"/>
  <c r="N21" i="8"/>
  <c r="O21" i="8" s="1"/>
  <c r="N28" i="8"/>
  <c r="O28" i="8" s="1"/>
  <c r="N36" i="8"/>
  <c r="O36" i="8" s="1"/>
  <c r="AF36" i="8" s="1"/>
  <c r="N37" i="8"/>
  <c r="O37" i="8" s="1"/>
  <c r="AF37" i="8" s="1"/>
  <c r="N11" i="8"/>
  <c r="O11" i="8" s="1"/>
  <c r="N17" i="8"/>
  <c r="O17" i="8" s="1"/>
  <c r="N27" i="8"/>
  <c r="O27" i="8" s="1"/>
  <c r="AF27" i="8" s="1"/>
  <c r="N34" i="8"/>
  <c r="O34" i="8" s="1"/>
  <c r="N39" i="8"/>
  <c r="O39" i="8" s="1"/>
  <c r="N47" i="8"/>
  <c r="O47" i="8" s="1"/>
  <c r="N8" i="8"/>
  <c r="O8" i="8" s="1"/>
  <c r="AF8" i="8" s="1"/>
  <c r="N16" i="8"/>
  <c r="O16" i="8" s="1"/>
  <c r="N20" i="8"/>
  <c r="O20" i="8" s="1"/>
  <c r="N23" i="8"/>
  <c r="O23" i="8" s="1"/>
  <c r="N38" i="8"/>
  <c r="O38" i="8" s="1"/>
  <c r="AF38" i="8" s="1"/>
  <c r="N46" i="8"/>
  <c r="O46" i="8" s="1"/>
  <c r="AF46" i="8" s="1"/>
  <c r="N50" i="8"/>
  <c r="O50" i="8" s="1"/>
  <c r="N4" i="8"/>
  <c r="O4" i="8" s="1"/>
  <c r="AG52" i="8"/>
  <c r="AG53" i="8"/>
  <c r="AG54" i="8"/>
  <c r="AG55" i="8"/>
  <c r="AG56" i="8"/>
  <c r="AF16" i="8" l="1"/>
  <c r="AF42" i="8"/>
  <c r="AF49" i="8"/>
  <c r="AF4" i="8"/>
  <c r="AF34" i="8"/>
  <c r="AF25" i="8"/>
  <c r="AF32" i="8"/>
  <c r="AF5" i="8"/>
  <c r="AF19" i="8"/>
  <c r="AF44" i="8"/>
  <c r="AF6" i="8"/>
  <c r="AF21" i="8"/>
  <c r="H29" i="8"/>
  <c r="AH29" i="8" s="1"/>
  <c r="AI29" i="8" s="1"/>
  <c r="H16" i="8"/>
  <c r="H17" i="8"/>
  <c r="AH17" i="8" s="1"/>
  <c r="AI17" i="8" s="1"/>
  <c r="H18" i="8"/>
  <c r="AH18" i="8" s="1"/>
  <c r="AI18" i="8" s="1"/>
  <c r="H19" i="8"/>
  <c r="AH19" i="8" s="1"/>
  <c r="AI19" i="8" s="1"/>
  <c r="H20" i="8"/>
  <c r="AH20" i="8" s="1"/>
  <c r="AI20" i="8" s="1"/>
  <c r="H21" i="8"/>
  <c r="H22" i="8"/>
  <c r="AH22" i="8" s="1"/>
  <c r="AI22" i="8" s="1"/>
  <c r="AH21" i="8" l="1"/>
  <c r="AH16" i="8"/>
  <c r="AI16" i="8" s="1"/>
  <c r="H5" i="8"/>
  <c r="AH5" i="8" s="1"/>
  <c r="H6" i="8"/>
  <c r="AH6" i="8" s="1"/>
  <c r="AI6" i="8" s="1"/>
  <c r="H7" i="8"/>
  <c r="AH7" i="8" s="1"/>
  <c r="AI7" i="8" s="1"/>
  <c r="H8" i="8"/>
  <c r="AH8" i="8" s="1"/>
  <c r="AI8" i="8" s="1"/>
  <c r="H9" i="8"/>
  <c r="AH9" i="8" s="1"/>
  <c r="AI9" i="8" s="1"/>
  <c r="H10" i="8"/>
  <c r="AH10" i="8" s="1"/>
  <c r="AI10" i="8" s="1"/>
  <c r="H11" i="8"/>
  <c r="AH11" i="8" s="1"/>
  <c r="AI11" i="8" s="1"/>
  <c r="H12" i="8"/>
  <c r="AH12" i="8" s="1"/>
  <c r="H13" i="8"/>
  <c r="AH13" i="8" s="1"/>
  <c r="AI13" i="8" s="1"/>
  <c r="H14" i="8"/>
  <c r="AH14" i="8" s="1"/>
  <c r="AI14" i="8" s="1"/>
  <c r="H15" i="8"/>
  <c r="AH15" i="8" s="1"/>
  <c r="AI15" i="8" s="1"/>
  <c r="H23" i="8"/>
  <c r="AH23" i="8" s="1"/>
  <c r="H24" i="8"/>
  <c r="AH24" i="8" s="1"/>
  <c r="AI24" i="8" s="1"/>
  <c r="H25" i="8"/>
  <c r="AH25" i="8" s="1"/>
  <c r="AI25" i="8" s="1"/>
  <c r="H26" i="8"/>
  <c r="AH26" i="8" s="1"/>
  <c r="AI26" i="8" s="1"/>
  <c r="H27" i="8"/>
  <c r="AH27" i="8" s="1"/>
  <c r="AI27" i="8" s="1"/>
  <c r="H28" i="8"/>
  <c r="AH28" i="8" s="1"/>
  <c r="AI28" i="8" s="1"/>
  <c r="H30" i="8"/>
  <c r="AH30" i="8" s="1"/>
  <c r="AI30" i="8" s="1"/>
  <c r="H31" i="8"/>
  <c r="AH31" i="8" s="1"/>
  <c r="AI31" i="8" s="1"/>
  <c r="H32" i="8"/>
  <c r="AH32" i="8" s="1"/>
  <c r="AI32" i="8" s="1"/>
  <c r="H33" i="8"/>
  <c r="AH33" i="8" s="1"/>
  <c r="AI33" i="8" s="1"/>
  <c r="H34" i="8"/>
  <c r="AH34" i="8" s="1"/>
  <c r="AI34" i="8" s="1"/>
  <c r="H35" i="8"/>
  <c r="AH35" i="8" s="1"/>
  <c r="AI35" i="8" s="1"/>
  <c r="H36" i="8"/>
  <c r="AH36" i="8" s="1"/>
  <c r="AI36" i="8" s="1"/>
  <c r="H37" i="8"/>
  <c r="AH37" i="8" s="1"/>
  <c r="AI37" i="8" s="1"/>
  <c r="H38" i="8"/>
  <c r="AH38" i="8" s="1"/>
  <c r="AI38" i="8" s="1"/>
  <c r="H39" i="8"/>
  <c r="AH39" i="8" s="1"/>
  <c r="AI39" i="8" s="1"/>
  <c r="H40" i="8"/>
  <c r="AH40" i="8" s="1"/>
  <c r="AI40" i="8" s="1"/>
  <c r="H41" i="8"/>
  <c r="AH41" i="8" s="1"/>
  <c r="AI41" i="8" s="1"/>
  <c r="H42" i="8"/>
  <c r="AH42" i="8" s="1"/>
  <c r="AI42" i="8" s="1"/>
  <c r="H43" i="8"/>
  <c r="AH43" i="8" s="1"/>
  <c r="AI43" i="8" s="1"/>
  <c r="H44" i="8"/>
  <c r="AH44" i="8" s="1"/>
  <c r="AI44" i="8" s="1"/>
  <c r="H45" i="8"/>
  <c r="AH45" i="8" s="1"/>
  <c r="AI45" i="8" s="1"/>
  <c r="H46" i="8"/>
  <c r="AH46" i="8" s="1"/>
  <c r="AI46" i="8" s="1"/>
  <c r="H47" i="8"/>
  <c r="AH47" i="8" s="1"/>
  <c r="AI47" i="8" s="1"/>
  <c r="H48" i="8"/>
  <c r="AH48" i="8" s="1"/>
  <c r="AI48" i="8" s="1"/>
  <c r="H49" i="8"/>
  <c r="AH49" i="8" s="1"/>
  <c r="AI49" i="8" s="1"/>
  <c r="H50" i="8"/>
  <c r="AH50" i="8" s="1"/>
  <c r="AI50" i="8" s="1"/>
  <c r="H51" i="8"/>
  <c r="AH51" i="8" s="1"/>
  <c r="AI51" i="8" s="1"/>
  <c r="H4" i="8"/>
  <c r="AH4" i="8" s="1"/>
  <c r="AI4" i="8" s="1"/>
  <c r="AI21" i="8" l="1"/>
  <c r="AI5" i="8"/>
  <c r="AI23" i="8"/>
  <c r="AI12" i="8"/>
  <c r="AF52" i="8"/>
  <c r="AF54" i="8"/>
  <c r="AF56" i="8"/>
  <c r="AF55" i="8"/>
  <c r="AF53" i="8"/>
  <c r="AH54" i="8" l="1"/>
  <c r="AH56" i="8"/>
  <c r="AH55" i="8"/>
  <c r="AH53" i="8"/>
  <c r="J52" i="8"/>
  <c r="J54" i="8"/>
  <c r="J53" i="8"/>
  <c r="J55" i="8"/>
  <c r="J56" i="8"/>
  <c r="T53" i="8"/>
  <c r="T56" i="8"/>
  <c r="T54" i="8"/>
  <c r="T55" i="8"/>
  <c r="T52" i="8"/>
  <c r="K56" i="8"/>
  <c r="K53" i="8"/>
  <c r="K54" i="8"/>
  <c r="K52" i="8"/>
  <c r="K55" i="8"/>
  <c r="X52" i="8"/>
  <c r="X53" i="8"/>
  <c r="X54" i="8"/>
  <c r="X55" i="8"/>
  <c r="X56" i="8"/>
  <c r="L54" i="8"/>
  <c r="L52" i="8"/>
  <c r="L53" i="8"/>
  <c r="L56" i="8"/>
  <c r="L55" i="8"/>
  <c r="AB56" i="8"/>
  <c r="AB53" i="8"/>
  <c r="AB52" i="8"/>
  <c r="AB55" i="8"/>
  <c r="AB54" i="8"/>
  <c r="P53" i="8"/>
  <c r="P54" i="8"/>
  <c r="P56" i="8"/>
  <c r="P52" i="8"/>
  <c r="P55" i="8"/>
  <c r="I54" i="8"/>
  <c r="I56" i="8"/>
  <c r="I52" i="8"/>
  <c r="I55" i="8"/>
  <c r="I53" i="8"/>
  <c r="F56" i="8"/>
  <c r="F52" i="8"/>
  <c r="F53" i="8"/>
  <c r="F55" i="8"/>
  <c r="F54" i="8"/>
  <c r="G56" i="8"/>
  <c r="G53" i="8"/>
  <c r="G52" i="8"/>
  <c r="G55" i="8"/>
  <c r="G54" i="8"/>
  <c r="H56" i="8"/>
  <c r="H54" i="8"/>
  <c r="H53" i="8"/>
  <c r="H55" i="8"/>
  <c r="H52" i="8"/>
  <c r="AH52" i="8"/>
</calcChain>
</file>

<file path=xl/sharedStrings.xml><?xml version="1.0" encoding="utf-8"?>
<sst xmlns="http://schemas.openxmlformats.org/spreadsheetml/2006/main" count="138" uniqueCount="82">
  <si>
    <t>NOME</t>
  </si>
  <si>
    <t>Média</t>
  </si>
  <si>
    <t>Mediana</t>
  </si>
  <si>
    <t>Maior Nota</t>
  </si>
  <si>
    <t>Menor Nota</t>
  </si>
  <si>
    <t>Nota Final</t>
  </si>
  <si>
    <t>Número de Notas</t>
  </si>
  <si>
    <t>Situação Atual</t>
  </si>
  <si>
    <t>Matrícula</t>
  </si>
  <si>
    <t>Curso</t>
  </si>
  <si>
    <t>Grad</t>
  </si>
  <si>
    <t>Etapa 1</t>
  </si>
  <si>
    <t>Etapa 2</t>
  </si>
  <si>
    <t>Provas</t>
  </si>
  <si>
    <t>Prova 1</t>
  </si>
  <si>
    <t>Prova 2</t>
  </si>
  <si>
    <t>Grupo</t>
  </si>
  <si>
    <t>André Satoshi Fujii de Siqueira</t>
  </si>
  <si>
    <t>Antonio Augusto Guimaraes da Costa</t>
  </si>
  <si>
    <t>Antonio Rui Sena dos Reis Castro Junior</t>
  </si>
  <si>
    <t>Bruno Padilha</t>
  </si>
  <si>
    <t>Caio de Freitas Valente</t>
  </si>
  <si>
    <t>Cirillo Ribeiro Ferreira</t>
  </si>
  <si>
    <t>Daniel Augusto Cortez</t>
  </si>
  <si>
    <t>Daniel Moraes Huguenin</t>
  </si>
  <si>
    <t>Diogo Arakava</t>
  </si>
  <si>
    <t>Diogo Haruki Kykuta</t>
  </si>
  <si>
    <t>Douglas Bettioli Barreto</t>
  </si>
  <si>
    <t>Evandro Fernandes Giovanini</t>
  </si>
  <si>
    <t>Felipe de Godoi Torres</t>
  </si>
  <si>
    <t>Felipe Lamberti Amado</t>
  </si>
  <si>
    <t>Felipe Simionato Solferini</t>
  </si>
  <si>
    <t>Fernando Omar Aluani</t>
  </si>
  <si>
    <t>Francisco Zigmund Sokol</t>
  </si>
  <si>
    <t>Gabriel Henrique Orso Reganati</t>
  </si>
  <si>
    <t>Geraldo Castro Zampoli</t>
  </si>
  <si>
    <t>Giancarlo Rigo</t>
  </si>
  <si>
    <t>Gustavo Teixeira da Cunha Coelho</t>
  </si>
  <si>
    <t>Henrique Gemignani Passos Lima</t>
  </si>
  <si>
    <t>Hugo Vinicius Mori Dantas Santana</t>
  </si>
  <si>
    <t>Jackson José de Souza</t>
  </si>
  <si>
    <t>Jefferson Serafim Ascaneo</t>
  </si>
  <si>
    <t>José Vinícius Pimenta Coletto</t>
  </si>
  <si>
    <t>Lucas Rodrigues Colucci</t>
  </si>
  <si>
    <t>Luciana dos Santos Kayo</t>
  </si>
  <si>
    <t>Marcelo Yamauchi</t>
  </si>
  <si>
    <t>Pedro Morhy Borges Leal</t>
  </si>
  <si>
    <t>Rafael Reggiani Manzo</t>
  </si>
  <si>
    <t>Renan Teruo Carneiro</t>
  </si>
  <si>
    <t>Renato Augusto Vieira Nishimori</t>
  </si>
  <si>
    <t>Renato Avila dos Santos</t>
  </si>
  <si>
    <t>Renato Lerac Corrêa de Sá</t>
  </si>
  <si>
    <t>Ricardo Tavares Macedo</t>
  </si>
  <si>
    <t>Robson Leandro Abe</t>
  </si>
  <si>
    <t>Samuel Plaça de Paula</t>
  </si>
  <si>
    <t>Susanna Figueiredo de Rezende</t>
  </si>
  <si>
    <t>Suzana de Siqueira Santos</t>
  </si>
  <si>
    <t>Thiago da Silva Pinheiro</t>
  </si>
  <si>
    <t>Thiago de Gouveia Nunes</t>
  </si>
  <si>
    <t>Tonny Costa Cordeiro</t>
  </si>
  <si>
    <t>Vínicius Garcia de Rezende</t>
  </si>
  <si>
    <t>Wallace Faveron de Almeida</t>
  </si>
  <si>
    <t>William Alexandre Miura Gnann</t>
  </si>
  <si>
    <t>Wilson Kazuo Mizutani</t>
  </si>
  <si>
    <t>Jorge de Jesus G. Leandro</t>
  </si>
  <si>
    <t>Dout</t>
  </si>
  <si>
    <t>Etapa 3</t>
  </si>
  <si>
    <t>Nivelamento</t>
  </si>
  <si>
    <t>Projeto</t>
  </si>
  <si>
    <t>Visita Tec</t>
  </si>
  <si>
    <t>Ajuste</t>
  </si>
  <si>
    <t>1: Indiv.</t>
  </si>
  <si>
    <t>Para ajuste</t>
  </si>
  <si>
    <t>2: Indiv.</t>
  </si>
  <si>
    <t>4: Indiv.</t>
  </si>
  <si>
    <t>5: Indiv.</t>
  </si>
  <si>
    <t>4: Grupo</t>
  </si>
  <si>
    <t>5: Grupo</t>
  </si>
  <si>
    <t>3: Grupo</t>
  </si>
  <si>
    <t>2: Grupo</t>
  </si>
  <si>
    <t>1: Grupo</t>
  </si>
  <si>
    <t>3: Indiv.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</si>
</sst>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55"/>
      </left>
      <right style="thick">
        <color auto="1"/>
      </right>
      <top/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Border="1" applyAlignment="1">
      <alignment horizontal="center"/>
    </xf>
    <xf numFmtId="49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164" fontId="1" fillId="4" borderId="4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164" fontId="0" fillId="5" borderId="16" xfId="0" applyNumberForma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6" borderId="14" xfId="0" applyFill="1" applyBorder="1" applyAlignment="1">
      <alignment horizontal="left" indent="1"/>
    </xf>
    <xf numFmtId="0" fontId="1" fillId="2" borderId="18" xfId="0" applyFont="1" applyFill="1" applyBorder="1" applyAlignment="1">
      <alignment horizontal="center"/>
    </xf>
    <xf numFmtId="49" fontId="0" fillId="3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6" borderId="24" xfId="0" applyFill="1" applyBorder="1" applyAlignment="1">
      <alignment horizontal="left" indent="1"/>
    </xf>
    <xf numFmtId="164" fontId="2" fillId="5" borderId="16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6" borderId="26" xfId="0" applyFill="1" applyBorder="1" applyAlignment="1">
      <alignment horizontal="left" indent="1"/>
    </xf>
    <xf numFmtId="0" fontId="0" fillId="6" borderId="27" xfId="0" applyFill="1" applyBorder="1" applyAlignment="1">
      <alignment horizontal="left" indent="1"/>
    </xf>
    <xf numFmtId="164" fontId="0" fillId="7" borderId="28" xfId="0" applyNumberFormat="1" applyFill="1" applyBorder="1" applyAlignment="1">
      <alignment horizontal="center"/>
    </xf>
    <xf numFmtId="49" fontId="1" fillId="3" borderId="0" xfId="0" applyNumberFormat="1" applyFont="1" applyFill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64" fontId="0" fillId="5" borderId="32" xfId="0" applyNumberFormat="1" applyFill="1" applyBorder="1" applyAlignment="1">
      <alignment horizontal="center"/>
    </xf>
    <xf numFmtId="164" fontId="0" fillId="5" borderId="33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left"/>
    </xf>
    <xf numFmtId="0" fontId="3" fillId="6" borderId="24" xfId="0" applyFont="1" applyFill="1" applyBorder="1" applyAlignment="1">
      <alignment horizontal="left" indent="1"/>
    </xf>
    <xf numFmtId="164" fontId="0" fillId="8" borderId="30" xfId="0" applyNumberFormat="1" applyFill="1" applyBorder="1" applyAlignment="1">
      <alignment horizontal="center"/>
    </xf>
    <xf numFmtId="164" fontId="0" fillId="8" borderId="16" xfId="0" applyNumberFormat="1" applyFill="1" applyBorder="1" applyAlignment="1">
      <alignment horizontal="center"/>
    </xf>
    <xf numFmtId="164" fontId="0" fillId="9" borderId="30" xfId="0" applyNumberFormat="1" applyFill="1" applyBorder="1" applyAlignment="1">
      <alignment horizontal="center"/>
    </xf>
    <xf numFmtId="164" fontId="0" fillId="9" borderId="16" xfId="0" applyNumberFormat="1" applyFill="1" applyBorder="1" applyAlignment="1">
      <alignment horizontal="center"/>
    </xf>
    <xf numFmtId="164" fontId="3" fillId="9" borderId="30" xfId="0" applyNumberFormat="1" applyFont="1" applyFill="1" applyBorder="1" applyAlignment="1">
      <alignment horizontal="center"/>
    </xf>
    <xf numFmtId="164" fontId="0" fillId="10" borderId="30" xfId="0" applyNumberFormat="1" applyFill="1" applyBorder="1" applyAlignment="1">
      <alignment horizontal="center"/>
    </xf>
    <xf numFmtId="164" fontId="0" fillId="10" borderId="16" xfId="0" applyNumberFormat="1" applyFill="1" applyBorder="1" applyAlignment="1">
      <alignment horizontal="center"/>
    </xf>
    <xf numFmtId="164" fontId="0" fillId="11" borderId="30" xfId="0" applyNumberFormat="1" applyFill="1" applyBorder="1" applyAlignment="1">
      <alignment horizontal="center"/>
    </xf>
    <xf numFmtId="164" fontId="0" fillId="11" borderId="16" xfId="0" applyNumberFormat="1" applyFill="1" applyBorder="1" applyAlignment="1">
      <alignment horizontal="center"/>
    </xf>
    <xf numFmtId="164" fontId="3" fillId="11" borderId="30" xfId="0" applyNumberFormat="1" applyFont="1" applyFill="1" applyBorder="1" applyAlignment="1">
      <alignment horizontal="center"/>
    </xf>
    <xf numFmtId="164" fontId="0" fillId="12" borderId="30" xfId="0" applyNumberFormat="1" applyFill="1" applyBorder="1" applyAlignment="1">
      <alignment horizontal="center"/>
    </xf>
    <xf numFmtId="164" fontId="0" fillId="12" borderId="16" xfId="0" applyNumberFormat="1" applyFill="1" applyBorder="1" applyAlignment="1">
      <alignment horizontal="center"/>
    </xf>
    <xf numFmtId="164" fontId="3" fillId="12" borderId="30" xfId="0" applyNumberFormat="1" applyFont="1" applyFill="1" applyBorder="1" applyAlignment="1">
      <alignment horizontal="center"/>
    </xf>
    <xf numFmtId="164" fontId="0" fillId="13" borderId="30" xfId="0" applyNumberFormat="1" applyFill="1" applyBorder="1" applyAlignment="1">
      <alignment horizontal="center"/>
    </xf>
    <xf numFmtId="164" fontId="0" fillId="13" borderId="16" xfId="0" applyNumberFormat="1" applyFill="1" applyBorder="1" applyAlignment="1">
      <alignment horizontal="center"/>
    </xf>
    <xf numFmtId="164" fontId="3" fillId="13" borderId="3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4" fontId="0" fillId="3" borderId="0" xfId="0" applyNumberFormat="1" applyFill="1" applyBorder="1" applyAlignment="1">
      <alignment horizontal="center"/>
    </xf>
    <xf numFmtId="0" fontId="0" fillId="9" borderId="16" xfId="0" applyNumberFormat="1" applyFill="1" applyBorder="1" applyAlignment="1">
      <alignment horizontal="center"/>
    </xf>
    <xf numFmtId="0" fontId="0" fillId="11" borderId="16" xfId="0" applyNumberFormat="1" applyFill="1" applyBorder="1" applyAlignment="1">
      <alignment horizontal="center"/>
    </xf>
    <xf numFmtId="0" fontId="0" fillId="8" borderId="16" xfId="0" applyNumberFormat="1" applyFill="1" applyBorder="1" applyAlignment="1">
      <alignment horizontal="center"/>
    </xf>
    <xf numFmtId="0" fontId="0" fillId="13" borderId="16" xfId="0" applyNumberFormat="1" applyFill="1" applyBorder="1" applyAlignment="1">
      <alignment horizontal="center"/>
    </xf>
    <xf numFmtId="0" fontId="0" fillId="12" borderId="16" xfId="0" applyNumberFormat="1" applyFill="1" applyBorder="1" applyAlignment="1">
      <alignment horizontal="center"/>
    </xf>
    <xf numFmtId="0" fontId="0" fillId="10" borderId="16" xfId="0" applyNumberForma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4" fontId="0" fillId="9" borderId="35" xfId="0" applyNumberFormat="1" applyFill="1" applyBorder="1" applyAlignment="1">
      <alignment horizontal="center"/>
    </xf>
    <xf numFmtId="164" fontId="0" fillId="10" borderId="35" xfId="0" applyNumberFormat="1" applyFill="1" applyBorder="1" applyAlignment="1">
      <alignment horizontal="center"/>
    </xf>
    <xf numFmtId="164" fontId="0" fillId="11" borderId="35" xfId="0" applyNumberFormat="1" applyFill="1" applyBorder="1" applyAlignment="1">
      <alignment horizontal="center"/>
    </xf>
    <xf numFmtId="164" fontId="0" fillId="12" borderId="35" xfId="0" applyNumberFormat="1" applyFill="1" applyBorder="1" applyAlignment="1">
      <alignment horizontal="center"/>
    </xf>
    <xf numFmtId="164" fontId="0" fillId="13" borderId="35" xfId="0" applyNumberFormat="1" applyFill="1" applyBorder="1" applyAlignment="1">
      <alignment horizontal="center"/>
    </xf>
    <xf numFmtId="164" fontId="0" fillId="8" borderId="35" xfId="0" applyNumberForma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165" fontId="0" fillId="9" borderId="16" xfId="0" applyNumberForma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164" fontId="0" fillId="9" borderId="32" xfId="0" applyNumberFormat="1" applyFill="1" applyBorder="1" applyAlignment="1">
      <alignment horizontal="center"/>
    </xf>
    <xf numFmtId="164" fontId="0" fillId="10" borderId="32" xfId="0" applyNumberFormat="1" applyFill="1" applyBorder="1" applyAlignment="1">
      <alignment horizontal="center"/>
    </xf>
    <xf numFmtId="164" fontId="0" fillId="11" borderId="32" xfId="0" applyNumberFormat="1" applyFill="1" applyBorder="1" applyAlignment="1">
      <alignment horizontal="center"/>
    </xf>
    <xf numFmtId="164" fontId="0" fillId="12" borderId="32" xfId="0" applyNumberFormat="1" applyFill="1" applyBorder="1" applyAlignment="1">
      <alignment horizontal="center"/>
    </xf>
    <xf numFmtId="164" fontId="0" fillId="13" borderId="32" xfId="0" applyNumberFormat="1" applyFill="1" applyBorder="1" applyAlignment="1">
      <alignment horizontal="center"/>
    </xf>
    <xf numFmtId="164" fontId="0" fillId="8" borderId="32" xfId="0" applyNumberFormat="1" applyFill="1" applyBorder="1" applyAlignment="1">
      <alignment horizontal="center"/>
    </xf>
    <xf numFmtId="0" fontId="3" fillId="6" borderId="26" xfId="0" applyFont="1" applyFill="1" applyBorder="1" applyAlignment="1">
      <alignment horizontal="left" indent="1"/>
    </xf>
    <xf numFmtId="164" fontId="0" fillId="10" borderId="36" xfId="0" applyNumberFormat="1" applyFill="1" applyBorder="1" applyAlignment="1">
      <alignment horizontal="center"/>
    </xf>
    <xf numFmtId="164" fontId="3" fillId="10" borderId="37" xfId="0" applyNumberFormat="1" applyFont="1" applyFill="1" applyBorder="1" applyAlignment="1">
      <alignment horizontal="center"/>
    </xf>
    <xf numFmtId="165" fontId="0" fillId="10" borderId="39" xfId="0" applyNumberFormat="1" applyFill="1" applyBorder="1" applyAlignment="1">
      <alignment horizontal="center"/>
    </xf>
    <xf numFmtId="164" fontId="0" fillId="10" borderId="33" xfId="0" applyNumberFormat="1" applyFill="1" applyBorder="1" applyAlignment="1">
      <alignment horizontal="center"/>
    </xf>
    <xf numFmtId="164" fontId="0" fillId="10" borderId="40" xfId="0" applyNumberFormat="1" applyFill="1" applyBorder="1" applyAlignment="1">
      <alignment horizontal="center"/>
    </xf>
  </cellXfs>
  <cellStyles count="1">
    <cellStyle name="Normal" xfId="0" builtinId="0"/>
  </cellStyles>
  <dxfs count="142"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3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RowHeight="12.75" x14ac:dyDescent="0.2"/>
  <cols>
    <col min="1" max="1" width="2.140625" style="5" customWidth="1"/>
    <col min="2" max="2" width="34" style="2" bestFit="1" customWidth="1"/>
    <col min="3" max="3" width="9.7109375" style="2" bestFit="1" customWidth="1"/>
    <col min="4" max="4" width="6.7109375" style="2" bestFit="1" customWidth="1"/>
    <col min="5" max="5" width="7.42578125" style="32" customWidth="1"/>
    <col min="6" max="6" width="8.28515625" style="5" customWidth="1"/>
    <col min="7" max="7" width="8.7109375" style="5" customWidth="1"/>
    <col min="8" max="8" width="8.140625" style="5" customWidth="1"/>
    <col min="9" max="9" width="9.5703125" style="1" bestFit="1" customWidth="1"/>
    <col min="10" max="10" width="9.5703125" style="1" customWidth="1"/>
    <col min="11" max="11" width="8.5703125" style="1" bestFit="1" customWidth="1"/>
    <col min="12" max="12" width="10" style="1" bestFit="1" customWidth="1"/>
    <col min="13" max="13" width="10" style="1" hidden="1" customWidth="1"/>
    <col min="14" max="15" width="10" style="1" customWidth="1"/>
    <col min="16" max="16" width="11" style="1" bestFit="1" customWidth="1"/>
    <col min="17" max="17" width="11" style="1" hidden="1" customWidth="1"/>
    <col min="18" max="19" width="10" style="1" customWidth="1"/>
    <col min="20" max="20" width="11" style="1" customWidth="1"/>
    <col min="21" max="21" width="11" style="1" hidden="1" customWidth="1"/>
    <col min="22" max="23" width="10" style="1" customWidth="1"/>
    <col min="24" max="24" width="11" style="1" customWidth="1"/>
    <col min="25" max="25" width="11" style="1" hidden="1" customWidth="1"/>
    <col min="26" max="27" width="10" style="1" customWidth="1"/>
    <col min="28" max="28" width="10" style="1" bestFit="1" customWidth="1"/>
    <col min="29" max="29" width="10" style="1" hidden="1" customWidth="1"/>
    <col min="30" max="31" width="10" style="1" customWidth="1"/>
    <col min="32" max="32" width="9.140625" style="1"/>
    <col min="33" max="33" width="9.85546875" style="1" bestFit="1" customWidth="1"/>
    <col min="34" max="34" width="10.28515625" style="5" bestFit="1" customWidth="1"/>
    <col min="35" max="36" width="14.42578125" style="5" bestFit="1" customWidth="1"/>
    <col min="38" max="38" width="15.5703125" customWidth="1"/>
    <col min="39" max="40" width="5" bestFit="1" customWidth="1"/>
    <col min="41" max="41" width="2.85546875" customWidth="1"/>
    <col min="42" max="42" width="3" customWidth="1"/>
    <col min="43" max="43" width="2.28515625" customWidth="1"/>
    <col min="44" max="44" width="2.85546875" customWidth="1"/>
    <col min="45" max="45" width="2.7109375" customWidth="1"/>
    <col min="46" max="46" width="2.140625" customWidth="1"/>
    <col min="47" max="47" width="2.5703125" customWidth="1"/>
    <col min="48" max="48" width="1.85546875" customWidth="1"/>
    <col min="49" max="49" width="1.7109375" customWidth="1"/>
    <col min="50" max="50" width="3.140625" customWidth="1"/>
    <col min="51" max="51" width="3.42578125" customWidth="1"/>
  </cols>
  <sheetData>
    <row r="1" spans="1:51" s="5" customFormat="1" ht="13.5" thickBot="1" x14ac:dyDescent="0.25">
      <c r="B1" s="45"/>
      <c r="C1" s="7"/>
      <c r="D1" s="7"/>
      <c r="E1" s="50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9"/>
      <c r="AI1" s="9"/>
      <c r="AJ1" s="9"/>
    </row>
    <row r="2" spans="1:51" s="5" customFormat="1" ht="13.5" thickBot="1" x14ac:dyDescent="0.25">
      <c r="B2" s="7"/>
      <c r="C2" s="7"/>
      <c r="D2" s="7"/>
      <c r="E2" s="50"/>
      <c r="F2" s="35"/>
      <c r="G2" s="37" t="s">
        <v>13</v>
      </c>
      <c r="H2" s="38"/>
      <c r="I2" s="36"/>
      <c r="J2" s="36" t="s">
        <v>67</v>
      </c>
      <c r="K2" s="46"/>
      <c r="L2" s="36"/>
      <c r="M2" s="36"/>
      <c r="N2" s="36"/>
      <c r="O2" s="36"/>
      <c r="P2" s="36" t="s">
        <v>68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7"/>
      <c r="AC2" s="37"/>
      <c r="AD2" s="36"/>
      <c r="AE2" s="36"/>
      <c r="AF2" s="38"/>
      <c r="AG2" s="9"/>
      <c r="AH2" s="9"/>
      <c r="AI2" s="9"/>
      <c r="AJ2" s="9"/>
    </row>
    <row r="3" spans="1:51" s="4" customFormat="1" ht="20.100000000000001" customHeight="1" thickTop="1" thickBot="1" x14ac:dyDescent="0.25">
      <c r="A3" s="6"/>
      <c r="B3" s="28" t="s">
        <v>0</v>
      </c>
      <c r="C3" s="41" t="s">
        <v>8</v>
      </c>
      <c r="D3" s="30" t="s">
        <v>9</v>
      </c>
      <c r="E3" s="30" t="s">
        <v>16</v>
      </c>
      <c r="F3" s="33" t="s">
        <v>14</v>
      </c>
      <c r="G3" s="33" t="s">
        <v>15</v>
      </c>
      <c r="H3" s="34" t="s">
        <v>1</v>
      </c>
      <c r="I3" s="34" t="s">
        <v>11</v>
      </c>
      <c r="J3" s="34" t="s">
        <v>12</v>
      </c>
      <c r="K3" s="47" t="s">
        <v>66</v>
      </c>
      <c r="L3" s="76" t="s">
        <v>80</v>
      </c>
      <c r="M3" s="90" t="s">
        <v>72</v>
      </c>
      <c r="N3" s="84" t="s">
        <v>70</v>
      </c>
      <c r="O3" s="91" t="s">
        <v>71</v>
      </c>
      <c r="P3" s="33" t="s">
        <v>79</v>
      </c>
      <c r="Q3" s="83" t="s">
        <v>72</v>
      </c>
      <c r="R3" s="84" t="s">
        <v>70</v>
      </c>
      <c r="S3" s="91" t="s">
        <v>73</v>
      </c>
      <c r="T3" s="34" t="s">
        <v>78</v>
      </c>
      <c r="U3" s="83" t="s">
        <v>72</v>
      </c>
      <c r="V3" s="84" t="s">
        <v>70</v>
      </c>
      <c r="W3" s="91" t="s">
        <v>81</v>
      </c>
      <c r="X3" s="34" t="s">
        <v>76</v>
      </c>
      <c r="Y3" s="83" t="s">
        <v>72</v>
      </c>
      <c r="Z3" s="84" t="s">
        <v>70</v>
      </c>
      <c r="AA3" s="91" t="s">
        <v>74</v>
      </c>
      <c r="AB3" s="34" t="s">
        <v>77</v>
      </c>
      <c r="AC3" s="83" t="s">
        <v>72</v>
      </c>
      <c r="AD3" s="84" t="s">
        <v>70</v>
      </c>
      <c r="AE3" s="33" t="s">
        <v>75</v>
      </c>
      <c r="AF3" s="34" t="s">
        <v>1</v>
      </c>
      <c r="AG3" s="3" t="s">
        <v>69</v>
      </c>
      <c r="AH3" s="3" t="s">
        <v>5</v>
      </c>
      <c r="AI3" s="3" t="s">
        <v>7</v>
      </c>
      <c r="AJ3" s="6"/>
    </row>
    <row r="4" spans="1:51" ht="13.5" thickTop="1" x14ac:dyDescent="0.2">
      <c r="A4"/>
      <c r="B4" s="29" t="s">
        <v>17</v>
      </c>
      <c r="C4" s="39"/>
      <c r="D4" s="98" t="s">
        <v>10</v>
      </c>
      <c r="E4" s="70">
        <v>1</v>
      </c>
      <c r="F4" s="27">
        <v>5.5</v>
      </c>
      <c r="G4" s="27">
        <v>6</v>
      </c>
      <c r="H4" s="16">
        <f>(F4+G4)/2</f>
        <v>5.75</v>
      </c>
      <c r="I4" s="27"/>
      <c r="J4" s="27">
        <v>10</v>
      </c>
      <c r="K4" s="48">
        <v>10</v>
      </c>
      <c r="L4" s="77">
        <v>8.5</v>
      </c>
      <c r="M4" s="54">
        <v>4.1500000000000004</v>
      </c>
      <c r="N4" s="85">
        <f>IF(M4&gt;=4,(M4-4)*2/L4,-(4-M4)/4)</f>
        <v>3.5294117647058906E-2</v>
      </c>
      <c r="O4" s="92">
        <f>IF(L4*(1+N4)&gt;10,10,L4*(1+N4))</f>
        <v>8.8000000000000007</v>
      </c>
      <c r="P4" s="54">
        <v>8.5</v>
      </c>
      <c r="Q4" s="55">
        <v>4.625</v>
      </c>
      <c r="R4" s="85">
        <f>IF(Q4&gt;=4,(Q4-4)*2/P4,-(4-Q4)/4)</f>
        <v>0.14705882352941177</v>
      </c>
      <c r="S4" s="92">
        <f>IF(P4*(1+R4)&gt;10,10,P4*(1+R4))</f>
        <v>9.75</v>
      </c>
      <c r="T4" s="55">
        <v>8.3000000000000007</v>
      </c>
      <c r="U4" s="55">
        <v>4.75</v>
      </c>
      <c r="V4" s="85">
        <f>IF(U4&gt;=4,(U4-4)*2/T4,-(4-U4)/4)</f>
        <v>0.18072289156626503</v>
      </c>
      <c r="W4" s="92">
        <f>IF(T4*(1+V4)&gt;10,10,T4*(1+V4))</f>
        <v>9.8000000000000007</v>
      </c>
      <c r="X4" s="55">
        <v>7.8</v>
      </c>
      <c r="Y4" s="55">
        <v>5</v>
      </c>
      <c r="Z4" s="85">
        <f>IF(Y4&gt;=4,(Y4-4)*2/X4,-(4-Y4)/4)</f>
        <v>0.25641025641025644</v>
      </c>
      <c r="AA4" s="92">
        <f>IF(X4*(1+Z4)&gt;10,10,X4*(1+Z4))</f>
        <v>9.7999999999999989</v>
      </c>
      <c r="AB4" s="55">
        <v>8</v>
      </c>
      <c r="AC4" s="55">
        <f>(M4+Q4+U4+Y4)/4</f>
        <v>4.6312499999999996</v>
      </c>
      <c r="AD4" s="85">
        <f>IF(AC4&gt;=4,(AC4-4)*2/AB4,-(4-AC4)/4)</f>
        <v>0.15781249999999991</v>
      </c>
      <c r="AE4" s="55">
        <f>IF(AB4*(1+AD4)&gt;10,10,AB4*(1+AD4))</f>
        <v>9.2624999999999993</v>
      </c>
      <c r="AF4" s="21">
        <f>(O4+S4+W4+AA4+AE4)/5</f>
        <v>9.4824999999999982</v>
      </c>
      <c r="AG4" s="55">
        <v>9</v>
      </c>
      <c r="AH4" s="16">
        <f>H4*0.6+AF4*0.35+AG4*0.05</f>
        <v>7.2188749999999997</v>
      </c>
      <c r="AI4" s="44" t="str">
        <f>IF(D4="Grad",IF(AH4&gt;=4.95,"Aprovado",IF(AH4&gt;=2.95,"Recuperação","Reprovado")),IF(AH4&gt;=8.45,"A",IF(AH4&gt;=6.95,"B",IF(AH4&gt;=5.95,"C","R"))))</f>
        <v>Aprovado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">
      <c r="A5"/>
      <c r="B5" s="29" t="s">
        <v>18</v>
      </c>
      <c r="C5" s="51"/>
      <c r="D5" s="42" t="s">
        <v>10</v>
      </c>
      <c r="E5" s="71">
        <v>3</v>
      </c>
      <c r="F5" s="27">
        <v>4.5999999999999996</v>
      </c>
      <c r="G5" s="27">
        <v>5.0999999999999996</v>
      </c>
      <c r="H5" s="16">
        <f>(F5+G5)/2</f>
        <v>4.8499999999999996</v>
      </c>
      <c r="I5" s="27"/>
      <c r="J5" s="27"/>
      <c r="K5" s="48"/>
      <c r="L5" s="79">
        <v>7</v>
      </c>
      <c r="M5" s="59">
        <v>3.5</v>
      </c>
      <c r="N5" s="86">
        <f>IF(M5&gt;=4,(M5-4)*2/L5,-(4-M5)/4)</f>
        <v>-0.125</v>
      </c>
      <c r="O5" s="94">
        <f>IF(L5*(1+N5)&gt;10,10,L5*(1+N5))</f>
        <v>6.125</v>
      </c>
      <c r="P5" s="59">
        <v>9</v>
      </c>
      <c r="Q5" s="60">
        <v>2.57</v>
      </c>
      <c r="R5" s="86">
        <f>IF(Q5&gt;=4,(Q5-4)*2/P5,-(4-Q5)/4)</f>
        <v>-0.35750000000000004</v>
      </c>
      <c r="S5" s="94">
        <f>IF(P5*(1+R5)&gt;10,10,P5*(1+R5))</f>
        <v>5.7824999999999998</v>
      </c>
      <c r="T5" s="60">
        <v>8.1999999999999993</v>
      </c>
      <c r="U5" s="60">
        <v>0.5</v>
      </c>
      <c r="V5" s="86">
        <f>IF(U5&gt;=4,(U5-4)*2/T5,-(4-U5)/4)</f>
        <v>-0.875</v>
      </c>
      <c r="W5" s="94">
        <f>IF(T5*(1+V5)&gt;10,10,T5*(1+V5))</f>
        <v>1.0249999999999999</v>
      </c>
      <c r="X5" s="60">
        <v>8</v>
      </c>
      <c r="Y5" s="60">
        <v>0</v>
      </c>
      <c r="Z5" s="86">
        <f>IF(Y5&gt;=4,(Y5-4)*2/X5,-(4-Y5)/4)</f>
        <v>-1</v>
      </c>
      <c r="AA5" s="94">
        <f>IF(X5*(1+Z5)&gt;10,10,X5*(1+Z5))</f>
        <v>0</v>
      </c>
      <c r="AB5" s="60">
        <v>8.4</v>
      </c>
      <c r="AC5" s="60">
        <v>0</v>
      </c>
      <c r="AD5" s="86">
        <f>IF(AC5&gt;=4,(AC5-4)*2/AB5,-(4-AC5)/4)</f>
        <v>-1</v>
      </c>
      <c r="AE5" s="60">
        <f>IF(AB5*(1+AD5)&gt;10,10,AB5*(1+AD5))</f>
        <v>0</v>
      </c>
      <c r="AF5" s="21">
        <f>(O5+S5+W5+AA5+AE5)/5</f>
        <v>2.5865</v>
      </c>
      <c r="AG5" s="60"/>
      <c r="AH5" s="16">
        <f>H5*0.6+AF5*0.35+AG5*0.05</f>
        <v>3.8152749999999997</v>
      </c>
      <c r="AI5" s="44" t="str">
        <f t="shared" ref="AI5:AI51" si="0">IF(D5="Grad",IF(AH5&gt;=4.95,"Aprovado",IF(AH5&gt;=2.95,"Recuperação","Reprovado")),IF(AH5&gt;=8.45,"A",IF(AH5&gt;=6.95,"B",IF(AH5&gt;=5.95,"C","R"))))</f>
        <v>Recuperação</v>
      </c>
    </row>
    <row r="6" spans="1:51" x14ac:dyDescent="0.2">
      <c r="A6"/>
      <c r="B6" s="29" t="s">
        <v>19</v>
      </c>
      <c r="C6" s="39"/>
      <c r="D6" s="42" t="s">
        <v>10</v>
      </c>
      <c r="E6" s="70">
        <v>1</v>
      </c>
      <c r="F6" s="27">
        <v>4</v>
      </c>
      <c r="G6" s="27">
        <v>3.9</v>
      </c>
      <c r="H6" s="16">
        <f>(F6+G6)/2</f>
        <v>3.95</v>
      </c>
      <c r="I6" s="27">
        <v>10</v>
      </c>
      <c r="J6" s="27">
        <v>4</v>
      </c>
      <c r="K6" s="48">
        <v>6</v>
      </c>
      <c r="L6" s="77">
        <v>8.5</v>
      </c>
      <c r="M6" s="54">
        <v>4</v>
      </c>
      <c r="N6" s="85">
        <f>IF(M6&gt;=4,(M6-4)*2/L6,-(4-M6)/4)</f>
        <v>0</v>
      </c>
      <c r="O6" s="92">
        <f>IF(L6*(1+N6)&gt;10,10,L6*(1+N6))</f>
        <v>8.5</v>
      </c>
      <c r="P6" s="54">
        <v>8.5</v>
      </c>
      <c r="Q6" s="55">
        <v>3.5</v>
      </c>
      <c r="R6" s="85">
        <f>IF(Q6&gt;=4,(Q6-4)*2/P6,-(4-Q6)/4)</f>
        <v>-0.125</v>
      </c>
      <c r="S6" s="92">
        <f>IF(P6*(1+R6)&gt;10,10,P6*(1+R6))</f>
        <v>7.4375</v>
      </c>
      <c r="T6" s="55">
        <v>8.3000000000000007</v>
      </c>
      <c r="U6" s="55">
        <v>4</v>
      </c>
      <c r="V6" s="85">
        <f>IF(U6&gt;=4,(U6-4)*2/T6,-(4-U6)/4)</f>
        <v>0</v>
      </c>
      <c r="W6" s="92">
        <f>IF(T6*(1+V6)&gt;10,10,T6*(1+V6))</f>
        <v>8.3000000000000007</v>
      </c>
      <c r="X6" s="55">
        <v>7.8</v>
      </c>
      <c r="Y6" s="55">
        <v>3.5</v>
      </c>
      <c r="Z6" s="85">
        <f>IF(Y6&gt;=4,(Y6-4)*2/X6,-(4-Y6)/4)</f>
        <v>-0.125</v>
      </c>
      <c r="AA6" s="92">
        <f>IF(X6*(1+Z6)&gt;10,10,X6*(1+Z6))</f>
        <v>6.8250000000000002</v>
      </c>
      <c r="AB6" s="55">
        <v>8</v>
      </c>
      <c r="AC6" s="55">
        <f>(M6+Q6+U6+Y6)/4</f>
        <v>3.75</v>
      </c>
      <c r="AD6" s="85">
        <f>IF(AC6&gt;=4,(AC6-4)*2/AB6,-(4-AC6)/4)</f>
        <v>-6.25E-2</v>
      </c>
      <c r="AE6" s="55">
        <f>IF(AB6*(1+AD6)&gt;10,10,AB6*(1+AD6))</f>
        <v>7.5</v>
      </c>
      <c r="AF6" s="21">
        <f>(O6+S6+W6+AA6+AE6)/5</f>
        <v>7.7125000000000004</v>
      </c>
      <c r="AG6" s="55">
        <v>9</v>
      </c>
      <c r="AH6" s="16">
        <f>H6*0.6+AF6*0.35+AG6*0.05</f>
        <v>5.5193750000000001</v>
      </c>
      <c r="AI6" s="44" t="str">
        <f t="shared" si="0"/>
        <v>Aprovado</v>
      </c>
    </row>
    <row r="7" spans="1:51" x14ac:dyDescent="0.2">
      <c r="A7"/>
      <c r="B7" s="29" t="s">
        <v>20</v>
      </c>
      <c r="C7" s="39"/>
      <c r="D7" s="42" t="s">
        <v>10</v>
      </c>
      <c r="E7" s="72"/>
      <c r="F7" s="27"/>
      <c r="G7" s="27"/>
      <c r="H7" s="16">
        <f>(F7+G7)/2</f>
        <v>0</v>
      </c>
      <c r="I7" s="27">
        <v>10</v>
      </c>
      <c r="J7" s="27"/>
      <c r="K7" s="48">
        <v>10</v>
      </c>
      <c r="L7" s="82"/>
      <c r="M7" s="52"/>
      <c r="N7" s="53"/>
      <c r="O7" s="97"/>
      <c r="P7" s="52"/>
      <c r="Q7" s="53"/>
      <c r="R7" s="53"/>
      <c r="S7" s="97"/>
      <c r="T7" s="53"/>
      <c r="U7" s="53"/>
      <c r="V7" s="53"/>
      <c r="W7" s="97"/>
      <c r="X7" s="53"/>
      <c r="Y7" s="53"/>
      <c r="Z7" s="53"/>
      <c r="AA7" s="97"/>
      <c r="AB7" s="53"/>
      <c r="AC7" s="53"/>
      <c r="AD7" s="53"/>
      <c r="AE7" s="53"/>
      <c r="AF7" s="21">
        <f>(O7+S7+W7+AA7+AE7)/5</f>
        <v>0</v>
      </c>
      <c r="AG7" s="53"/>
      <c r="AH7" s="16">
        <f>H7*0.6+AF7*0.35+AG7*0.05</f>
        <v>0</v>
      </c>
      <c r="AI7" s="44" t="str">
        <f t="shared" si="0"/>
        <v>Reprovado</v>
      </c>
    </row>
    <row r="8" spans="1:51" x14ac:dyDescent="0.2">
      <c r="A8"/>
      <c r="B8" s="29" t="s">
        <v>21</v>
      </c>
      <c r="C8" s="39"/>
      <c r="D8" s="42" t="s">
        <v>10</v>
      </c>
      <c r="E8" s="73">
        <v>5</v>
      </c>
      <c r="F8" s="27">
        <v>4.4000000000000004</v>
      </c>
      <c r="G8" s="27">
        <v>4.8</v>
      </c>
      <c r="H8" s="16">
        <f>(F8+G8)/2</f>
        <v>4.5999999999999996</v>
      </c>
      <c r="I8" s="27">
        <v>9.5</v>
      </c>
      <c r="J8" s="27">
        <v>10</v>
      </c>
      <c r="K8" s="48">
        <v>9.5</v>
      </c>
      <c r="L8" s="81">
        <v>8.5</v>
      </c>
      <c r="M8" s="65">
        <v>2.9</v>
      </c>
      <c r="N8" s="89">
        <f>IF(M8&gt;=4,(M8-4)*2/L8,-(4-M8)/4)</f>
        <v>-0.27500000000000002</v>
      </c>
      <c r="O8" s="96">
        <f>IF(L8*(1+N8)&gt;10,10,L8*(1+N8))</f>
        <v>6.1624999999999996</v>
      </c>
      <c r="P8" s="65">
        <v>9</v>
      </c>
      <c r="Q8" s="66">
        <v>3.8</v>
      </c>
      <c r="R8" s="89">
        <f>IF(Q8&gt;=4,(Q8-4)*2/P8,-(4-Q8)/4)</f>
        <v>-5.0000000000000044E-2</v>
      </c>
      <c r="S8" s="96">
        <f>IF(P8*(1+R8)&gt;10,10,P8*(1+R8))</f>
        <v>8.5499999999999989</v>
      </c>
      <c r="T8" s="66">
        <v>8.5</v>
      </c>
      <c r="U8" s="66">
        <v>4</v>
      </c>
      <c r="V8" s="89">
        <f>IF(U8&gt;=4,(U8-4)*2/T8,-(4-U8)/4)</f>
        <v>0</v>
      </c>
      <c r="W8" s="96">
        <f>IF(T8*(1+V8)&gt;10,10,T8*(1+V8))</f>
        <v>8.5</v>
      </c>
      <c r="X8" s="66">
        <v>9.5</v>
      </c>
      <c r="Y8" s="66">
        <v>4.3</v>
      </c>
      <c r="Z8" s="89">
        <f>IF(Y8&gt;=4,(Y8-4)*2/X8,-(4-Y8)/4)</f>
        <v>6.3157894736842066E-2</v>
      </c>
      <c r="AA8" s="96">
        <f>IF(X8*(1+Z8)&gt;10,10,X8*(1+Z8))</f>
        <v>10</v>
      </c>
      <c r="AB8" s="66">
        <v>10</v>
      </c>
      <c r="AC8" s="66">
        <f>(M8+Q8+U8+Y8)/4</f>
        <v>3.75</v>
      </c>
      <c r="AD8" s="89">
        <f>IF(AC8&gt;=4,(AC8-4)*2/AB8,-(4-AC8)/4)</f>
        <v>-6.25E-2</v>
      </c>
      <c r="AE8" s="66">
        <f>IF(AB8*(1+AD8)&gt;10,10,AB8*(1+AD8))</f>
        <v>9.375</v>
      </c>
      <c r="AF8" s="21">
        <f>(O8+S8+W8+AA8+AE8)/5</f>
        <v>8.5175000000000001</v>
      </c>
      <c r="AG8" s="66">
        <v>10</v>
      </c>
      <c r="AH8" s="16">
        <f>H8*0.6+AF8*0.35+AG8*0.05</f>
        <v>6.2411250000000003</v>
      </c>
      <c r="AI8" s="44" t="str">
        <f t="shared" si="0"/>
        <v>Aprovado</v>
      </c>
    </row>
    <row r="9" spans="1:51" x14ac:dyDescent="0.2">
      <c r="A9"/>
      <c r="B9" s="29" t="s">
        <v>22</v>
      </c>
      <c r="C9" s="39"/>
      <c r="D9" s="42" t="s">
        <v>10</v>
      </c>
      <c r="E9" s="71">
        <v>3</v>
      </c>
      <c r="F9" s="27">
        <v>9</v>
      </c>
      <c r="G9" s="27">
        <v>8.9</v>
      </c>
      <c r="H9" s="16">
        <f>(F9+G9)/2</f>
        <v>8.9499999999999993</v>
      </c>
      <c r="I9" s="27">
        <v>5</v>
      </c>
      <c r="J9" s="27">
        <v>8</v>
      </c>
      <c r="K9" s="48">
        <v>10</v>
      </c>
      <c r="L9" s="79">
        <v>7</v>
      </c>
      <c r="M9" s="59">
        <v>4</v>
      </c>
      <c r="N9" s="86">
        <f>IF(M9&gt;=4,(M9-4)*2/L9,-(4-M9)/4)</f>
        <v>0</v>
      </c>
      <c r="O9" s="94">
        <f>IF(L9*(1+N9)&gt;10,10,L9*(1+N9))</f>
        <v>7</v>
      </c>
      <c r="P9" s="59">
        <v>9</v>
      </c>
      <c r="Q9" s="60">
        <v>3.7</v>
      </c>
      <c r="R9" s="86">
        <f>IF(Q9&gt;=4,(Q9-4)*2/P9,-(4-Q9)/4)</f>
        <v>-7.4999999999999956E-2</v>
      </c>
      <c r="S9" s="94">
        <f>IF(P9*(1+R9)&gt;10,10,P9*(1+R9))</f>
        <v>8.3250000000000011</v>
      </c>
      <c r="T9" s="60">
        <v>8.1999999999999993</v>
      </c>
      <c r="U9" s="60">
        <v>3.6</v>
      </c>
      <c r="V9" s="86">
        <f>IF(U9&gt;=4,(U9-4)*2/T9,-(4-U9)/4)</f>
        <v>-9.9999999999999978E-2</v>
      </c>
      <c r="W9" s="94">
        <f>IF(T9*(1+V9)&gt;10,10,T9*(1+V9))</f>
        <v>7.38</v>
      </c>
      <c r="X9" s="60">
        <v>8</v>
      </c>
      <c r="Y9" s="60">
        <v>3</v>
      </c>
      <c r="Z9" s="86">
        <f>IF(Y9&gt;=4,(Y9-4)*2/X9,-(4-Y9)/4)</f>
        <v>-0.25</v>
      </c>
      <c r="AA9" s="94">
        <f>IF(X9*(1+Z9)&gt;10,10,X9*(1+Z9))</f>
        <v>6</v>
      </c>
      <c r="AB9" s="60">
        <v>8.4</v>
      </c>
      <c r="AC9" s="60">
        <f>(M9+Q9+U9+Y9)/4</f>
        <v>3.5750000000000002</v>
      </c>
      <c r="AD9" s="86">
        <f>IF(AC9&gt;=4,(AC9-4)*2/AB9,-(4-AC9)/4)</f>
        <v>-0.10624999999999996</v>
      </c>
      <c r="AE9" s="60">
        <f>IF(AB9*(1+AD9)&gt;10,10,AB9*(1+AD9))</f>
        <v>7.5075000000000003</v>
      </c>
      <c r="AF9" s="21">
        <f>(O9+S9+W9+AA9+AE9)/5</f>
        <v>7.2425000000000015</v>
      </c>
      <c r="AG9" s="60">
        <v>10</v>
      </c>
      <c r="AH9" s="16">
        <f>H9*0.6+AF9*0.35+AG9*0.05</f>
        <v>8.4048750000000005</v>
      </c>
      <c r="AI9" s="44" t="str">
        <f t="shared" si="0"/>
        <v>Aprovado</v>
      </c>
    </row>
    <row r="10" spans="1:51" x14ac:dyDescent="0.2">
      <c r="A10"/>
      <c r="B10" s="29" t="s">
        <v>23</v>
      </c>
      <c r="C10" s="39"/>
      <c r="D10" s="42" t="s">
        <v>10</v>
      </c>
      <c r="E10" s="72"/>
      <c r="F10" s="27"/>
      <c r="G10" s="27"/>
      <c r="H10" s="16">
        <f>(F10+G10)/2</f>
        <v>0</v>
      </c>
      <c r="I10" s="27">
        <v>10</v>
      </c>
      <c r="J10" s="27">
        <v>10</v>
      </c>
      <c r="K10" s="48">
        <v>10</v>
      </c>
      <c r="L10" s="82"/>
      <c r="M10" s="52"/>
      <c r="N10" s="53"/>
      <c r="O10" s="97"/>
      <c r="P10" s="52"/>
      <c r="Q10" s="53"/>
      <c r="R10" s="53"/>
      <c r="S10" s="97"/>
      <c r="T10" s="53"/>
      <c r="U10" s="53"/>
      <c r="V10" s="53"/>
      <c r="W10" s="97"/>
      <c r="X10" s="53"/>
      <c r="Y10" s="53"/>
      <c r="Z10" s="53"/>
      <c r="AA10" s="97"/>
      <c r="AB10" s="53"/>
      <c r="AC10" s="53"/>
      <c r="AD10" s="53"/>
      <c r="AE10" s="53"/>
      <c r="AF10" s="21">
        <f>(O10+S10+W10+AA10+AE10)/5</f>
        <v>0</v>
      </c>
      <c r="AG10" s="53"/>
      <c r="AH10" s="16">
        <f>H10*0.6+AF10*0.35+AG10*0.05</f>
        <v>0</v>
      </c>
      <c r="AI10" s="44" t="str">
        <f t="shared" si="0"/>
        <v>Reprovado</v>
      </c>
    </row>
    <row r="11" spans="1:51" x14ac:dyDescent="0.2">
      <c r="A11"/>
      <c r="B11" s="29" t="s">
        <v>24</v>
      </c>
      <c r="C11" s="39"/>
      <c r="D11" s="42" t="s">
        <v>10</v>
      </c>
      <c r="E11" s="74">
        <v>4</v>
      </c>
      <c r="F11" s="27">
        <v>6.4</v>
      </c>
      <c r="G11" s="27">
        <v>6.5</v>
      </c>
      <c r="H11" s="16">
        <f>(F11+G11)/2</f>
        <v>6.45</v>
      </c>
      <c r="I11" s="27">
        <v>8</v>
      </c>
      <c r="J11" s="27"/>
      <c r="K11" s="48"/>
      <c r="L11" s="80">
        <v>7</v>
      </c>
      <c r="M11" s="62">
        <v>4.7</v>
      </c>
      <c r="N11" s="88">
        <f>IF(M11&gt;=4,(M11-4)*2/L11,-(4-M11)/4)</f>
        <v>0.20000000000000004</v>
      </c>
      <c r="O11" s="95">
        <f>IF(L11*(1+N11)&gt;10,10,L11*(1+N11))</f>
        <v>8.4</v>
      </c>
      <c r="P11" s="62">
        <v>7.5</v>
      </c>
      <c r="Q11" s="63">
        <v>3.2</v>
      </c>
      <c r="R11" s="88">
        <f>IF(Q11&gt;=4,(Q11-4)*2/P11,-(4-Q11)/4)</f>
        <v>-0.19999999999999996</v>
      </c>
      <c r="S11" s="95">
        <f>IF(P11*(1+R11)&gt;10,10,P11*(1+R11))</f>
        <v>6</v>
      </c>
      <c r="T11" s="63">
        <v>7.2</v>
      </c>
      <c r="U11" s="63">
        <v>2</v>
      </c>
      <c r="V11" s="88">
        <f>IF(U11&gt;=4,(U11-4)*2/T11,-(4-U11)/4)</f>
        <v>-0.5</v>
      </c>
      <c r="W11" s="95">
        <f>IF(T11*(1+V11)&gt;10,10,T11*(1+V11))</f>
        <v>3.6</v>
      </c>
      <c r="X11" s="63">
        <v>8.6</v>
      </c>
      <c r="Y11" s="63">
        <v>4</v>
      </c>
      <c r="Z11" s="88">
        <f>IF(Y11&gt;=4,(Y11-4)*2/X11,-(4-Y11)/4)</f>
        <v>0</v>
      </c>
      <c r="AA11" s="95">
        <f>IF(X11*(1+Z11)&gt;10,10,X11*(1+Z11))</f>
        <v>8.6</v>
      </c>
      <c r="AB11" s="63">
        <v>8</v>
      </c>
      <c r="AC11" s="63">
        <f>(M11+Q11+U11+Y11)/4</f>
        <v>3.4750000000000001</v>
      </c>
      <c r="AD11" s="88">
        <f>IF(AC11&gt;=4,(AC11-4)*2/AB11,-(4-AC11)/4)</f>
        <v>-0.13124999999999998</v>
      </c>
      <c r="AE11" s="63">
        <f>IF(AB11*(1+AD11)&gt;10,10,AB11*(1+AD11))</f>
        <v>6.95</v>
      </c>
      <c r="AF11" s="21">
        <f>(O11+S11+W11+AA11+AE11)/5</f>
        <v>6.7100000000000009</v>
      </c>
      <c r="AG11" s="63">
        <v>9.5</v>
      </c>
      <c r="AH11" s="16">
        <f>H11*0.6+AF11*0.35+AG11*0.05</f>
        <v>6.6935000000000002</v>
      </c>
      <c r="AI11" s="44" t="str">
        <f t="shared" si="0"/>
        <v>Aprovado</v>
      </c>
    </row>
    <row r="12" spans="1:51" x14ac:dyDescent="0.2">
      <c r="A12"/>
      <c r="B12" s="29" t="s">
        <v>25</v>
      </c>
      <c r="C12" s="51"/>
      <c r="D12" s="42" t="s">
        <v>10</v>
      </c>
      <c r="E12" s="71">
        <v>3</v>
      </c>
      <c r="F12" s="27">
        <v>5.3</v>
      </c>
      <c r="G12" s="27">
        <v>7</v>
      </c>
      <c r="H12" s="16">
        <f>(F12+G12)/2</f>
        <v>6.15</v>
      </c>
      <c r="I12" s="27">
        <v>8</v>
      </c>
      <c r="J12" s="27">
        <v>10</v>
      </c>
      <c r="K12" s="48">
        <v>8.5</v>
      </c>
      <c r="L12" s="79">
        <v>7</v>
      </c>
      <c r="M12" s="59">
        <v>4</v>
      </c>
      <c r="N12" s="86">
        <f>IF(M12&gt;=4,(M12-4)*2/L12,-(4-M12)/4)</f>
        <v>0</v>
      </c>
      <c r="O12" s="94">
        <f>IF(L12*(1+N12)&gt;10,10,L12*(1+N12))</f>
        <v>7</v>
      </c>
      <c r="P12" s="59">
        <v>9</v>
      </c>
      <c r="Q12" s="60">
        <v>2</v>
      </c>
      <c r="R12" s="86">
        <f>IF(Q12&gt;=4,(Q12-4)*2/P12,-(4-Q12)/4)</f>
        <v>-0.5</v>
      </c>
      <c r="S12" s="94">
        <f>IF(P12*(1+R12)&gt;10,10,P12*(1+R12))</f>
        <v>4.5</v>
      </c>
      <c r="T12" s="60">
        <v>8.1999999999999993</v>
      </c>
      <c r="U12" s="60">
        <v>0</v>
      </c>
      <c r="V12" s="86">
        <f>IF(U12&gt;=4,(U12-4)*2/T12,-(4-U12)/4)</f>
        <v>-1</v>
      </c>
      <c r="W12" s="94">
        <f>IF(T12*(1+V12)&gt;10,10,T12*(1+V12))</f>
        <v>0</v>
      </c>
      <c r="X12" s="60">
        <v>8</v>
      </c>
      <c r="Y12" s="60">
        <v>0</v>
      </c>
      <c r="Z12" s="86">
        <f>IF(Y12&gt;=4,(Y12-4)*2/X12,-(4-Y12)/4)</f>
        <v>-1</v>
      </c>
      <c r="AA12" s="94">
        <f>IF(X12*(1+Z12)&gt;10,10,X12*(1+Z12))</f>
        <v>0</v>
      </c>
      <c r="AB12" s="60">
        <v>8.4</v>
      </c>
      <c r="AC12" s="60">
        <v>0</v>
      </c>
      <c r="AD12" s="86">
        <f>IF(AC12&gt;=4,(AC12-4)*2/AB12,-(4-AC12)/4)</f>
        <v>-1</v>
      </c>
      <c r="AE12" s="60">
        <f>IF(AB12*(1+AD12)&gt;10,10,AB12*(1+AD12))</f>
        <v>0</v>
      </c>
      <c r="AF12" s="21">
        <f>(O12+S12+W12+AA12+AE12)/5</f>
        <v>2.2999999999999998</v>
      </c>
      <c r="AG12" s="60"/>
      <c r="AH12" s="16">
        <f>H12*0.6+AF12*0.35+AG12*0.05</f>
        <v>4.4950000000000001</v>
      </c>
      <c r="AI12" s="44" t="str">
        <f t="shared" si="0"/>
        <v>Recuperação</v>
      </c>
    </row>
    <row r="13" spans="1:51" x14ac:dyDescent="0.2">
      <c r="A13"/>
      <c r="B13" s="29" t="s">
        <v>26</v>
      </c>
      <c r="C13" s="39"/>
      <c r="D13" s="42" t="s">
        <v>10</v>
      </c>
      <c r="E13" s="71">
        <v>3</v>
      </c>
      <c r="F13" s="27">
        <v>5.7</v>
      </c>
      <c r="G13" s="27">
        <v>6</v>
      </c>
      <c r="H13" s="16">
        <f>(F13+G13)/2</f>
        <v>5.85</v>
      </c>
      <c r="I13" s="27">
        <v>10</v>
      </c>
      <c r="J13" s="27">
        <v>10</v>
      </c>
      <c r="K13" s="48">
        <v>9.5</v>
      </c>
      <c r="L13" s="79">
        <v>7</v>
      </c>
      <c r="M13" s="59">
        <v>3.15</v>
      </c>
      <c r="N13" s="86">
        <f>IF(M13&gt;=4,(M13-4)*2/L13,-(4-M13)/4)</f>
        <v>-0.21250000000000002</v>
      </c>
      <c r="O13" s="94">
        <f>IF(L13*(1+N13)&gt;10,10,L13*(1+N13))</f>
        <v>5.5125000000000002</v>
      </c>
      <c r="P13" s="59">
        <v>9</v>
      </c>
      <c r="Q13" s="60">
        <v>3</v>
      </c>
      <c r="R13" s="86">
        <f>IF(Q13&gt;=4,(Q13-4)*2/P13,-(4-Q13)/4)</f>
        <v>-0.25</v>
      </c>
      <c r="S13" s="94">
        <f>IF(P13*(1+R13)&gt;10,10,P13*(1+R13))</f>
        <v>6.75</v>
      </c>
      <c r="T13" s="60">
        <v>8.1999999999999993</v>
      </c>
      <c r="U13" s="60">
        <v>1.5</v>
      </c>
      <c r="V13" s="86">
        <f>IF(U13&gt;=4,(U13-4)*2/T13,-(4-U13)/4)</f>
        <v>-0.625</v>
      </c>
      <c r="W13" s="94">
        <f>IF(T13*(1+V13)&gt;10,10,T13*(1+V13))</f>
        <v>3.0749999999999997</v>
      </c>
      <c r="X13" s="60">
        <v>8</v>
      </c>
      <c r="Y13" s="60">
        <v>2</v>
      </c>
      <c r="Z13" s="86">
        <f>IF(Y13&gt;=4,(Y13-4)*2/X13,-(4-Y13)/4)</f>
        <v>-0.5</v>
      </c>
      <c r="AA13" s="94">
        <f>IF(X13*(1+Z13)&gt;10,10,X13*(1+Z13))</f>
        <v>4</v>
      </c>
      <c r="AB13" s="60">
        <v>8.4</v>
      </c>
      <c r="AC13" s="60">
        <f>(M13+Q13+U13+Y13)/4</f>
        <v>2.4125000000000001</v>
      </c>
      <c r="AD13" s="86">
        <f>IF(AC13&gt;=4,(AC13-4)*2/AB13,-(4-AC13)/4)</f>
        <v>-0.39687499999999998</v>
      </c>
      <c r="AE13" s="60">
        <f>IF(AB13*(1+AD13)&gt;10,10,AB13*(1+AD13))</f>
        <v>5.0662500000000001</v>
      </c>
      <c r="AF13" s="21">
        <f>(O13+S13+W13+AA13+AE13)/5</f>
        <v>4.8807499999999999</v>
      </c>
      <c r="AG13" s="60">
        <v>10</v>
      </c>
      <c r="AH13" s="16">
        <f>H13*0.6+AF13*0.35+AG13*0.05</f>
        <v>5.7182624999999998</v>
      </c>
      <c r="AI13" s="44" t="str">
        <f t="shared" si="0"/>
        <v>Aprovado</v>
      </c>
    </row>
    <row r="14" spans="1:51" x14ac:dyDescent="0.2">
      <c r="A14"/>
      <c r="B14" s="29" t="s">
        <v>27</v>
      </c>
      <c r="C14" s="39"/>
      <c r="D14" s="42" t="s">
        <v>10</v>
      </c>
      <c r="E14" s="72"/>
      <c r="F14" s="27"/>
      <c r="G14" s="27"/>
      <c r="H14" s="16">
        <f>(F14+G14)/2</f>
        <v>0</v>
      </c>
      <c r="I14" s="27"/>
      <c r="J14" s="27"/>
      <c r="K14" s="48"/>
      <c r="L14" s="82"/>
      <c r="M14" s="52"/>
      <c r="N14" s="53"/>
      <c r="O14" s="97"/>
      <c r="P14" s="52"/>
      <c r="Q14" s="53"/>
      <c r="R14" s="53"/>
      <c r="S14" s="97"/>
      <c r="T14" s="53"/>
      <c r="U14" s="53"/>
      <c r="V14" s="53"/>
      <c r="W14" s="97"/>
      <c r="X14" s="53"/>
      <c r="Y14" s="53"/>
      <c r="Z14" s="53"/>
      <c r="AA14" s="97"/>
      <c r="AB14" s="53"/>
      <c r="AC14" s="53"/>
      <c r="AD14" s="53"/>
      <c r="AE14" s="53"/>
      <c r="AF14" s="21">
        <f>(O14+S14+W14+AA14+AE14)/5</f>
        <v>0</v>
      </c>
      <c r="AG14" s="53"/>
      <c r="AH14" s="16">
        <f>H14*0.6+AF14*0.35+AG14*0.05</f>
        <v>0</v>
      </c>
      <c r="AI14" s="44" t="str">
        <f t="shared" si="0"/>
        <v>Reprovado</v>
      </c>
    </row>
    <row r="15" spans="1:51" x14ac:dyDescent="0.2">
      <c r="A15"/>
      <c r="B15" s="29" t="s">
        <v>28</v>
      </c>
      <c r="C15" s="39"/>
      <c r="D15" s="42" t="s">
        <v>10</v>
      </c>
      <c r="E15" s="75">
        <v>2</v>
      </c>
      <c r="F15" s="27">
        <v>3.3</v>
      </c>
      <c r="G15" s="27"/>
      <c r="H15" s="16">
        <f>(F15+G15)/2</f>
        <v>1.65</v>
      </c>
      <c r="I15" s="27">
        <v>6.5</v>
      </c>
      <c r="J15" s="27">
        <v>8</v>
      </c>
      <c r="K15" s="48">
        <v>10</v>
      </c>
      <c r="L15" s="78">
        <v>8.5</v>
      </c>
      <c r="M15" s="57">
        <v>0</v>
      </c>
      <c r="N15" s="87">
        <f>IF(M15&gt;=4,(M15-4)*2/L15,-(4-M15)/4)</f>
        <v>-1</v>
      </c>
      <c r="O15" s="93">
        <f>IF(L15*(1+N15)&gt;10,10,L15*(1+N15))</f>
        <v>0</v>
      </c>
      <c r="P15" s="57">
        <v>6</v>
      </c>
      <c r="Q15" s="58">
        <v>3</v>
      </c>
      <c r="R15" s="87">
        <f>IF(Q15&gt;=4,(Q15-4)*2/P15,-(4-Q15)/4)</f>
        <v>-0.25</v>
      </c>
      <c r="S15" s="93">
        <f>IF(P15*(1+R15)&gt;10,10,P15*(1+R15))</f>
        <v>4.5</v>
      </c>
      <c r="T15" s="58">
        <v>8.6999999999999993</v>
      </c>
      <c r="U15" s="58">
        <v>1</v>
      </c>
      <c r="V15" s="87">
        <f>IF(U15&gt;=4,(U15-4)*2/T15,-(4-U15)/4)</f>
        <v>-0.75</v>
      </c>
      <c r="W15" s="93">
        <f>IF(T15*(1+V15)&gt;10,10,T15*(1+V15))</f>
        <v>2.1749999999999998</v>
      </c>
      <c r="X15" s="58">
        <v>8.6999999999999993</v>
      </c>
      <c r="Y15" s="58">
        <v>0.5</v>
      </c>
      <c r="Z15" s="87">
        <f>IF(Y15&gt;=4,(Y15-4)*2/X15,-(4-Y15)/4)</f>
        <v>-0.875</v>
      </c>
      <c r="AA15" s="93">
        <f>IF(X15*(1+Z15)&gt;10,10,X15*(1+Z15))</f>
        <v>1.0874999999999999</v>
      </c>
      <c r="AB15" s="58">
        <v>8</v>
      </c>
      <c r="AC15" s="58">
        <f>(M15+Q15+U15+Y15)/4</f>
        <v>1.125</v>
      </c>
      <c r="AD15" s="87">
        <f>IF(AC15&gt;=4,(AC15-4)*2/AB15,-(4-AC15)/4)</f>
        <v>-0.71875</v>
      </c>
      <c r="AE15" s="58">
        <f>IF(AB15*(1+AD15)&gt;10,10,AB15*(1+AD15))</f>
        <v>2.25</v>
      </c>
      <c r="AF15" s="21">
        <f>(O15+S15+W15+AA15+AE15)/5</f>
        <v>2.0024999999999999</v>
      </c>
      <c r="AG15" s="58">
        <v>9</v>
      </c>
      <c r="AH15" s="16">
        <f>H15*0.6+AF15*0.35+AG15*0.05</f>
        <v>2.1408749999999999</v>
      </c>
      <c r="AI15" s="44" t="str">
        <f t="shared" si="0"/>
        <v>Reprovado</v>
      </c>
    </row>
    <row r="16" spans="1:51" x14ac:dyDescent="0.2">
      <c r="A16"/>
      <c r="B16" s="29" t="s">
        <v>29</v>
      </c>
      <c r="C16" s="39"/>
      <c r="D16" s="42" t="s">
        <v>10</v>
      </c>
      <c r="E16" s="73">
        <v>5</v>
      </c>
      <c r="F16" s="27">
        <v>6.8</v>
      </c>
      <c r="G16" s="27">
        <v>7</v>
      </c>
      <c r="H16" s="16">
        <f>(F16+G16)/2</f>
        <v>6.9</v>
      </c>
      <c r="I16" s="27">
        <v>9.8000000000000007</v>
      </c>
      <c r="J16" s="27">
        <v>10</v>
      </c>
      <c r="K16" s="48">
        <v>10</v>
      </c>
      <c r="L16" s="81">
        <v>8.5</v>
      </c>
      <c r="M16" s="65">
        <v>4.8</v>
      </c>
      <c r="N16" s="89">
        <f>IF(M16&gt;=4,(M16-4)*2/L16,-(4-M16)/4)</f>
        <v>0.18823529411764703</v>
      </c>
      <c r="O16" s="96">
        <f>IF(L16*(1+N16)&gt;10,10,L16*(1+N16))</f>
        <v>10</v>
      </c>
      <c r="P16" s="65">
        <v>9</v>
      </c>
      <c r="Q16" s="66">
        <v>4.5</v>
      </c>
      <c r="R16" s="89">
        <f>IF(Q16&gt;=4,(Q16-4)*2/P16,-(4-Q16)/4)</f>
        <v>0.1111111111111111</v>
      </c>
      <c r="S16" s="96">
        <f>IF(P16*(1+R16)&gt;10,10,P16*(1+R16))</f>
        <v>10</v>
      </c>
      <c r="T16" s="66">
        <v>8.5</v>
      </c>
      <c r="U16" s="66">
        <v>4.5999999999999996</v>
      </c>
      <c r="V16" s="89">
        <f>IF(U16&gt;=4,(U16-4)*2/T16,-(4-U16)/4)</f>
        <v>0.14117647058823521</v>
      </c>
      <c r="W16" s="96">
        <f>IF(T16*(1+V16)&gt;10,10,T16*(1+V16))</f>
        <v>9.6999999999999993</v>
      </c>
      <c r="X16" s="66">
        <v>9.5</v>
      </c>
      <c r="Y16" s="66">
        <v>4.4000000000000004</v>
      </c>
      <c r="Z16" s="89">
        <f>IF(Y16&gt;=4,(Y16-4)*2/X16,-(4-Y16)/4)</f>
        <v>8.4210526315789555E-2</v>
      </c>
      <c r="AA16" s="96">
        <f>IF(X16*(1+Z16)&gt;10,10,X16*(1+Z16))</f>
        <v>10</v>
      </c>
      <c r="AB16" s="66">
        <v>10</v>
      </c>
      <c r="AC16" s="66">
        <f>(M16+Q16+U16+Y16)/4</f>
        <v>4.5750000000000002</v>
      </c>
      <c r="AD16" s="89">
        <f>IF(AC16&gt;=4,(AC16-4)*2/AB16,-(4-AC16)/4)</f>
        <v>0.11500000000000003</v>
      </c>
      <c r="AE16" s="66">
        <f>IF(AB16*(1+AD16)&gt;10,10,AB16*(1+AD16))</f>
        <v>10</v>
      </c>
      <c r="AF16" s="21">
        <f>(O16+S16+W16+AA16+AE16)/5</f>
        <v>9.9400000000000013</v>
      </c>
      <c r="AG16" s="66">
        <v>10</v>
      </c>
      <c r="AH16" s="16">
        <f>H16*0.6+AF16*0.35+AG16*0.05</f>
        <v>8.1189999999999998</v>
      </c>
      <c r="AI16" s="44" t="str">
        <f t="shared" si="0"/>
        <v>Aprovado</v>
      </c>
    </row>
    <row r="17" spans="1:35" x14ac:dyDescent="0.2">
      <c r="A17"/>
      <c r="B17" s="29" t="s">
        <v>30</v>
      </c>
      <c r="C17" s="39"/>
      <c r="D17" s="42" t="s">
        <v>10</v>
      </c>
      <c r="E17" s="74">
        <v>4</v>
      </c>
      <c r="F17" s="27">
        <v>6.5</v>
      </c>
      <c r="G17" s="27">
        <v>9.4</v>
      </c>
      <c r="H17" s="16">
        <f>(F17+G17)/2</f>
        <v>7.95</v>
      </c>
      <c r="I17" s="27">
        <v>10</v>
      </c>
      <c r="J17" s="27">
        <v>10</v>
      </c>
      <c r="K17" s="48">
        <v>10</v>
      </c>
      <c r="L17" s="80">
        <v>7</v>
      </c>
      <c r="M17" s="62">
        <v>3.5</v>
      </c>
      <c r="N17" s="88">
        <f>IF(M17&gt;=4,(M17-4)*2/L17,-(4-M17)/4)</f>
        <v>-0.125</v>
      </c>
      <c r="O17" s="95">
        <f>IF(L17*(1+N17)&gt;10,10,L17*(1+N17))</f>
        <v>6.125</v>
      </c>
      <c r="P17" s="62">
        <v>7.5</v>
      </c>
      <c r="Q17" s="63">
        <v>4.2</v>
      </c>
      <c r="R17" s="88">
        <f>IF(Q17&gt;=4,(Q17-4)*2/P17,-(4-Q17)/4)</f>
        <v>5.3333333333333378E-2</v>
      </c>
      <c r="S17" s="95">
        <f>IF(P17*(1+R17)&gt;10,10,P17*(1+R17))</f>
        <v>7.9000000000000012</v>
      </c>
      <c r="T17" s="63">
        <v>7.2</v>
      </c>
      <c r="U17" s="63">
        <v>4.2</v>
      </c>
      <c r="V17" s="88">
        <f>IF(U17&gt;=4,(U17-4)*2/T17,-(4-U17)/4)</f>
        <v>5.5555555555555601E-2</v>
      </c>
      <c r="W17" s="95">
        <f>IF(T17*(1+V17)&gt;10,10,T17*(1+V17))</f>
        <v>7.6000000000000005</v>
      </c>
      <c r="X17" s="63">
        <v>8.6</v>
      </c>
      <c r="Y17" s="63">
        <v>4.2</v>
      </c>
      <c r="Z17" s="88">
        <f>IF(Y17&gt;=4,(Y17-4)*2/X17,-(4-Y17)/4)</f>
        <v>4.6511627906976785E-2</v>
      </c>
      <c r="AA17" s="95">
        <f>IF(X17*(1+Z17)&gt;10,10,X17*(1+Z17))</f>
        <v>9</v>
      </c>
      <c r="AB17" s="63">
        <v>8</v>
      </c>
      <c r="AC17" s="63">
        <f>(M17+Q17+U17+Y17)/4</f>
        <v>4.0250000000000004</v>
      </c>
      <c r="AD17" s="88">
        <f>IF(AC17&gt;=4,(AC17-4)*2/AB17,-(4-AC17)/4)</f>
        <v>6.2500000000000888E-3</v>
      </c>
      <c r="AE17" s="63">
        <f>IF(AB17*(1+AD17)&gt;10,10,AB17*(1+AD17))</f>
        <v>8.0500000000000007</v>
      </c>
      <c r="AF17" s="21">
        <f>(O17+S17+W17+AA17+AE17)/5</f>
        <v>7.7350000000000012</v>
      </c>
      <c r="AG17" s="63">
        <v>9.5</v>
      </c>
      <c r="AH17" s="16">
        <f>H17*0.6+AF17*0.35+AG17*0.05</f>
        <v>7.9522499999999994</v>
      </c>
      <c r="AI17" s="44" t="str">
        <f t="shared" si="0"/>
        <v>Aprovado</v>
      </c>
    </row>
    <row r="18" spans="1:35" x14ac:dyDescent="0.2">
      <c r="A18"/>
      <c r="B18" s="29" t="s">
        <v>31</v>
      </c>
      <c r="C18" s="39"/>
      <c r="D18" s="42" t="s">
        <v>10</v>
      </c>
      <c r="E18" s="72"/>
      <c r="F18" s="27"/>
      <c r="G18" s="27"/>
      <c r="H18" s="16">
        <f>(F18+G18)/2</f>
        <v>0</v>
      </c>
      <c r="I18" s="27">
        <v>7</v>
      </c>
      <c r="J18" s="27"/>
      <c r="K18" s="48">
        <v>10</v>
      </c>
      <c r="L18" s="82"/>
      <c r="M18" s="52"/>
      <c r="N18" s="53"/>
      <c r="O18" s="97"/>
      <c r="P18" s="52"/>
      <c r="Q18" s="53"/>
      <c r="R18" s="53"/>
      <c r="S18" s="97"/>
      <c r="T18" s="53"/>
      <c r="U18" s="53"/>
      <c r="V18" s="53"/>
      <c r="W18" s="97"/>
      <c r="X18" s="53"/>
      <c r="Y18" s="53"/>
      <c r="Z18" s="53"/>
      <c r="AA18" s="97"/>
      <c r="AB18" s="53"/>
      <c r="AC18" s="53"/>
      <c r="AD18" s="53"/>
      <c r="AE18" s="53"/>
      <c r="AF18" s="21">
        <f>(O18+S18+W18+AA18+AE18)/5</f>
        <v>0</v>
      </c>
      <c r="AG18" s="53"/>
      <c r="AH18" s="16">
        <f>H18*0.6+AF18*0.35+AG18*0.05</f>
        <v>0</v>
      </c>
      <c r="AI18" s="44" t="str">
        <f t="shared" si="0"/>
        <v>Reprovado</v>
      </c>
    </row>
    <row r="19" spans="1:35" x14ac:dyDescent="0.2">
      <c r="A19"/>
      <c r="B19" s="29" t="s">
        <v>32</v>
      </c>
      <c r="C19" s="39"/>
      <c r="D19" s="42" t="s">
        <v>10</v>
      </c>
      <c r="E19" s="75">
        <v>2</v>
      </c>
      <c r="F19" s="27">
        <v>4.2</v>
      </c>
      <c r="G19" s="27">
        <v>4.5</v>
      </c>
      <c r="H19" s="16">
        <f>(F19+G19)/2</f>
        <v>4.3499999999999996</v>
      </c>
      <c r="I19" s="27">
        <v>7.5</v>
      </c>
      <c r="J19" s="27">
        <v>10</v>
      </c>
      <c r="K19" s="48">
        <v>9</v>
      </c>
      <c r="L19" s="78">
        <v>8.5</v>
      </c>
      <c r="M19" s="57">
        <v>3.6</v>
      </c>
      <c r="N19" s="87">
        <f>IF(M19&gt;=4,(M19-4)*2/L19,-(4-M19)/4)</f>
        <v>-9.9999999999999978E-2</v>
      </c>
      <c r="O19" s="93">
        <f>IF(L19*(1+N19)&gt;10,10,L19*(1+N19))</f>
        <v>7.65</v>
      </c>
      <c r="P19" s="57">
        <v>6</v>
      </c>
      <c r="Q19" s="58">
        <v>4.5</v>
      </c>
      <c r="R19" s="87">
        <f>IF(Q19&gt;=4,(Q19-4)*2/P19,-(4-Q19)/4)</f>
        <v>0.16666666666666666</v>
      </c>
      <c r="S19" s="93">
        <f>IF(P19*(1+R19)&gt;10,10,P19*(1+R19))</f>
        <v>7</v>
      </c>
      <c r="T19" s="58">
        <v>8.6999999999999993</v>
      </c>
      <c r="U19" s="58">
        <v>4.5</v>
      </c>
      <c r="V19" s="87">
        <f>IF(U19&gt;=4,(U19-4)*2/T19,-(4-U19)/4)</f>
        <v>0.1149425287356322</v>
      </c>
      <c r="W19" s="93">
        <f>IF(T19*(1+V19)&gt;10,10,T19*(1+V19))</f>
        <v>9.6999999999999993</v>
      </c>
      <c r="X19" s="58">
        <v>8.6999999999999993</v>
      </c>
      <c r="Y19" s="58">
        <v>4.5999999999999996</v>
      </c>
      <c r="Z19" s="87">
        <f>IF(Y19&gt;=4,(Y19-4)*2/X19,-(4-Y19)/4)</f>
        <v>0.13793103448275856</v>
      </c>
      <c r="AA19" s="93">
        <f>IF(X19*(1+Z19)&gt;10,10,X19*(1+Z19))</f>
        <v>9.8999999999999986</v>
      </c>
      <c r="AB19" s="58">
        <v>8</v>
      </c>
      <c r="AC19" s="58">
        <f>(M19+Q19+U19+Y19)/4</f>
        <v>4.3</v>
      </c>
      <c r="AD19" s="87">
        <f>IF(AC19&gt;=4,(AC19-4)*2/AB19,-(4-AC19)/4)</f>
        <v>7.4999999999999956E-2</v>
      </c>
      <c r="AE19" s="58">
        <f>IF(AB19*(1+AD19)&gt;10,10,AB19*(1+AD19))</f>
        <v>8.6</v>
      </c>
      <c r="AF19" s="21">
        <f>(O19+S19+W19+AA19+AE19)/5</f>
        <v>8.57</v>
      </c>
      <c r="AG19" s="58">
        <v>9</v>
      </c>
      <c r="AH19" s="16">
        <f>H19*0.6+AF19*0.35+AG19*0.05</f>
        <v>6.0594999999999999</v>
      </c>
      <c r="AI19" s="44" t="str">
        <f t="shared" si="0"/>
        <v>Aprovado</v>
      </c>
    </row>
    <row r="20" spans="1:35" x14ac:dyDescent="0.2">
      <c r="A20"/>
      <c r="B20" s="29" t="s">
        <v>33</v>
      </c>
      <c r="C20" s="39"/>
      <c r="D20" s="42" t="s">
        <v>10</v>
      </c>
      <c r="E20" s="73">
        <v>5</v>
      </c>
      <c r="F20" s="27">
        <v>9.1</v>
      </c>
      <c r="G20" s="27">
        <v>8.1999999999999993</v>
      </c>
      <c r="H20" s="16">
        <f>(F20+G20)/2</f>
        <v>8.6499999999999986</v>
      </c>
      <c r="I20" s="27">
        <v>10</v>
      </c>
      <c r="J20" s="27">
        <v>10</v>
      </c>
      <c r="K20" s="48">
        <v>10</v>
      </c>
      <c r="L20" s="81">
        <v>8.5</v>
      </c>
      <c r="M20" s="65">
        <v>4.5999999999999996</v>
      </c>
      <c r="N20" s="89">
        <f>IF(M20&gt;=4,(M20-4)*2/L20,-(4-M20)/4)</f>
        <v>0.14117647058823521</v>
      </c>
      <c r="O20" s="96">
        <f>IF(L20*(1+N20)&gt;10,10,L20*(1+N20))</f>
        <v>9.6999999999999993</v>
      </c>
      <c r="P20" s="65">
        <v>9</v>
      </c>
      <c r="Q20" s="66">
        <v>4.5999999999999996</v>
      </c>
      <c r="R20" s="89">
        <f>IF(Q20&gt;=4,(Q20-4)*2/P20,-(4-Q20)/4)</f>
        <v>0.13333333333333325</v>
      </c>
      <c r="S20" s="96">
        <f>IF(P20*(1+R20)&gt;10,10,P20*(1+R20))</f>
        <v>10</v>
      </c>
      <c r="T20" s="66">
        <v>8.5</v>
      </c>
      <c r="U20" s="66">
        <v>4.8</v>
      </c>
      <c r="V20" s="89">
        <f>IF(U20&gt;=4,(U20-4)*2/T20,-(4-U20)/4)</f>
        <v>0.18823529411764703</v>
      </c>
      <c r="W20" s="96">
        <f>IF(T20*(1+V20)&gt;10,10,T20*(1+V20))</f>
        <v>10</v>
      </c>
      <c r="X20" s="66">
        <v>9.5</v>
      </c>
      <c r="Y20" s="66">
        <v>4.9000000000000004</v>
      </c>
      <c r="Z20" s="89">
        <f>IF(Y20&gt;=4,(Y20-4)*2/X20,-(4-Y20)/4)</f>
        <v>0.18947368421052638</v>
      </c>
      <c r="AA20" s="96">
        <f>IF(X20*(1+Z20)&gt;10,10,X20*(1+Z20))</f>
        <v>10</v>
      </c>
      <c r="AB20" s="66">
        <v>10</v>
      </c>
      <c r="AC20" s="66">
        <f>(M20+Q20+U20+Y20)/4</f>
        <v>4.7249999999999996</v>
      </c>
      <c r="AD20" s="89">
        <f>IF(AC20&gt;=4,(AC20-4)*2/AB20,-(4-AC20)/4)</f>
        <v>0.14499999999999993</v>
      </c>
      <c r="AE20" s="66">
        <f>IF(AB20*(1+AD20)&gt;10,10,AB20*(1+AD20))</f>
        <v>10</v>
      </c>
      <c r="AF20" s="21">
        <f>(O20+S20+W20+AA20+AE20)/5</f>
        <v>9.9400000000000013</v>
      </c>
      <c r="AG20" s="66">
        <v>10</v>
      </c>
      <c r="AH20" s="16">
        <f>H20*0.6+AF20*0.35+AG20*0.05</f>
        <v>9.1689999999999987</v>
      </c>
      <c r="AI20" s="44" t="str">
        <f t="shared" si="0"/>
        <v>Aprovado</v>
      </c>
    </row>
    <row r="21" spans="1:35" x14ac:dyDescent="0.2">
      <c r="A21"/>
      <c r="B21" s="29" t="s">
        <v>34</v>
      </c>
      <c r="C21" s="39"/>
      <c r="D21" s="42" t="s">
        <v>10</v>
      </c>
      <c r="E21" s="71">
        <v>3</v>
      </c>
      <c r="F21" s="27">
        <v>5.8</v>
      </c>
      <c r="G21" s="27">
        <v>4.7</v>
      </c>
      <c r="H21" s="16">
        <f>(F21+G21)/2</f>
        <v>5.25</v>
      </c>
      <c r="I21" s="27">
        <v>10</v>
      </c>
      <c r="J21" s="27">
        <v>9</v>
      </c>
      <c r="K21" s="48">
        <v>10</v>
      </c>
      <c r="L21" s="79">
        <v>7</v>
      </c>
      <c r="M21" s="59">
        <v>4.5999999999999996</v>
      </c>
      <c r="N21" s="86">
        <f>IF(M21&gt;=4,(M21-4)*2/L21,-(4-M21)/4)</f>
        <v>0.17142857142857132</v>
      </c>
      <c r="O21" s="94">
        <f>IF(L21*(1+N21)&gt;10,10,L21*(1+N21))</f>
        <v>8.1999999999999993</v>
      </c>
      <c r="P21" s="59">
        <v>9</v>
      </c>
      <c r="Q21" s="60">
        <v>4.5</v>
      </c>
      <c r="R21" s="86">
        <f>IF(Q21&gt;=4,(Q21-4)*2/P21,-(4-Q21)/4)</f>
        <v>0.1111111111111111</v>
      </c>
      <c r="S21" s="94">
        <f>IF(P21*(1+R21)&gt;10,10,P21*(1+R21))</f>
        <v>10</v>
      </c>
      <c r="T21" s="60">
        <v>8.1999999999999993</v>
      </c>
      <c r="U21" s="60">
        <v>4.3</v>
      </c>
      <c r="V21" s="86">
        <f>IF(U21&gt;=4,(U21-4)*2/T21,-(4-U21)/4)</f>
        <v>7.3170731707317041E-2</v>
      </c>
      <c r="W21" s="94">
        <f>IF(T21*(1+V21)&gt;10,10,T21*(1+V21))</f>
        <v>8.7999999999999989</v>
      </c>
      <c r="X21" s="60">
        <v>8</v>
      </c>
      <c r="Y21" s="60">
        <v>4.7</v>
      </c>
      <c r="Z21" s="86">
        <f>IF(Y21&gt;=4,(Y21-4)*2/X21,-(4-Y21)/4)</f>
        <v>0.17500000000000004</v>
      </c>
      <c r="AA21" s="94">
        <f>IF(X21*(1+Z21)&gt;10,10,X21*(1+Z21))</f>
        <v>9.4</v>
      </c>
      <c r="AB21" s="60">
        <v>8.4</v>
      </c>
      <c r="AC21" s="60">
        <f>(M21+Q21+U21+Y21)/4</f>
        <v>4.5249999999999995</v>
      </c>
      <c r="AD21" s="86">
        <f>IF(AC21&gt;=4,(AC21-4)*2/AB21,-(4-AC21)/4)</f>
        <v>0.12499999999999986</v>
      </c>
      <c r="AE21" s="60">
        <f>IF(AB21*(1+AD21)&gt;10,10,AB21*(1+AD21))</f>
        <v>9.4499999999999993</v>
      </c>
      <c r="AF21" s="21">
        <f>(O21+S21+W21+AA21+AE21)/5</f>
        <v>9.1699999999999982</v>
      </c>
      <c r="AG21" s="60">
        <v>10</v>
      </c>
      <c r="AH21" s="16">
        <f>H21*0.6+AF21*0.35+AG21*0.05</f>
        <v>6.8594999999999988</v>
      </c>
      <c r="AI21" s="44" t="str">
        <f t="shared" si="0"/>
        <v>Aprovado</v>
      </c>
    </row>
    <row r="22" spans="1:35" x14ac:dyDescent="0.2">
      <c r="A22"/>
      <c r="B22" s="29" t="s">
        <v>35</v>
      </c>
      <c r="C22" s="39"/>
      <c r="D22" s="42" t="s">
        <v>10</v>
      </c>
      <c r="E22" s="75">
        <v>2</v>
      </c>
      <c r="F22" s="27">
        <v>6.3</v>
      </c>
      <c r="G22" s="27">
        <v>4.5</v>
      </c>
      <c r="H22" s="16">
        <f>(F22+G22)/2</f>
        <v>5.4</v>
      </c>
      <c r="I22" s="27">
        <v>10</v>
      </c>
      <c r="J22" s="27">
        <v>10</v>
      </c>
      <c r="K22" s="48">
        <v>9.5</v>
      </c>
      <c r="L22" s="78">
        <v>8.5</v>
      </c>
      <c r="M22" s="57">
        <v>4.3</v>
      </c>
      <c r="N22" s="87">
        <f>IF(M22&gt;=4,(M22-4)*2/L22,-(4-M22)/4)</f>
        <v>7.0588235294117604E-2</v>
      </c>
      <c r="O22" s="93">
        <f>IF(L22*(1+N22)&gt;10,10,L22*(1+N22))</f>
        <v>9.1</v>
      </c>
      <c r="P22" s="57">
        <v>6</v>
      </c>
      <c r="Q22" s="58">
        <v>4.7</v>
      </c>
      <c r="R22" s="87">
        <f>IF(Q22&gt;=4,(Q22-4)*2/P22,-(4-Q22)/4)</f>
        <v>0.23333333333333339</v>
      </c>
      <c r="S22" s="93">
        <f>IF(P22*(1+R22)&gt;10,10,P22*(1+R22))</f>
        <v>7.4</v>
      </c>
      <c r="T22" s="58">
        <v>8.6999999999999993</v>
      </c>
      <c r="U22" s="58">
        <v>4.57</v>
      </c>
      <c r="V22" s="87">
        <f>IF(U22&gt;=4,(U22-4)*2/T22,-(4-U22)/4)</f>
        <v>0.13103448275862076</v>
      </c>
      <c r="W22" s="93">
        <f>IF(T22*(1+V22)&gt;10,10,T22*(1+V22))</f>
        <v>9.84</v>
      </c>
      <c r="X22" s="58">
        <v>8.6999999999999993</v>
      </c>
      <c r="Y22" s="58">
        <v>4.5</v>
      </c>
      <c r="Z22" s="87">
        <f>IF(Y22&gt;=4,(Y22-4)*2/X22,-(4-Y22)/4)</f>
        <v>0.1149425287356322</v>
      </c>
      <c r="AA22" s="93">
        <f>IF(X22*(1+Z22)&gt;10,10,X22*(1+Z22))</f>
        <v>9.6999999999999993</v>
      </c>
      <c r="AB22" s="58">
        <v>8</v>
      </c>
      <c r="AC22" s="58">
        <f>(M22+Q22+U22+Y22)/4</f>
        <v>4.5175000000000001</v>
      </c>
      <c r="AD22" s="87">
        <f>IF(AC22&gt;=4,(AC22-4)*2/AB22,-(4-AC22)/4)</f>
        <v>0.12937500000000002</v>
      </c>
      <c r="AE22" s="58">
        <f>IF(AB22*(1+AD22)&gt;10,10,AB22*(1+AD22))</f>
        <v>9.0350000000000001</v>
      </c>
      <c r="AF22" s="21">
        <f>(O22+S22+W22+AA22+AE22)/5</f>
        <v>9.0150000000000006</v>
      </c>
      <c r="AG22" s="58">
        <v>9</v>
      </c>
      <c r="AH22" s="16">
        <f>H22*0.6+AF22*0.35+AG22*0.05</f>
        <v>6.8452500000000009</v>
      </c>
      <c r="AI22" s="44" t="str">
        <f t="shared" si="0"/>
        <v>Aprovado</v>
      </c>
    </row>
    <row r="23" spans="1:35" x14ac:dyDescent="0.2">
      <c r="A23"/>
      <c r="B23" s="29" t="s">
        <v>36</v>
      </c>
      <c r="C23" s="39"/>
      <c r="D23" s="42" t="s">
        <v>10</v>
      </c>
      <c r="E23" s="73">
        <v>5</v>
      </c>
      <c r="F23" s="27">
        <v>6.4</v>
      </c>
      <c r="G23" s="27">
        <v>4.8</v>
      </c>
      <c r="H23" s="16">
        <f>(F23+G23)/2</f>
        <v>5.6</v>
      </c>
      <c r="I23" s="27">
        <v>9.5</v>
      </c>
      <c r="J23" s="27">
        <v>10</v>
      </c>
      <c r="K23" s="48">
        <v>10</v>
      </c>
      <c r="L23" s="81">
        <v>8.5</v>
      </c>
      <c r="M23" s="65">
        <v>2.2999999999999998</v>
      </c>
      <c r="N23" s="89">
        <f>IF(M23&gt;=4,(M23-4)*2/L23,-(4-M23)/4)</f>
        <v>-0.42500000000000004</v>
      </c>
      <c r="O23" s="96">
        <f>IF(L23*(1+N23)&gt;10,10,L23*(1+N23))</f>
        <v>4.8874999999999993</v>
      </c>
      <c r="P23" s="65">
        <v>9</v>
      </c>
      <c r="Q23" s="66">
        <v>3.7</v>
      </c>
      <c r="R23" s="89">
        <f>IF(Q23&gt;=4,(Q23-4)*2/P23,-(4-Q23)/4)</f>
        <v>-7.4999999999999956E-2</v>
      </c>
      <c r="S23" s="96">
        <f>IF(P23*(1+R23)&gt;10,10,P23*(1+R23))</f>
        <v>8.3250000000000011</v>
      </c>
      <c r="T23" s="66">
        <v>8.5</v>
      </c>
      <c r="U23" s="66">
        <v>4</v>
      </c>
      <c r="V23" s="89">
        <f>IF(U23&gt;=4,(U23-4)*2/T23,-(4-U23)/4)</f>
        <v>0</v>
      </c>
      <c r="W23" s="96">
        <f>IF(T23*(1+V23)&gt;10,10,T23*(1+V23))</f>
        <v>8.5</v>
      </c>
      <c r="X23" s="66">
        <v>9.5</v>
      </c>
      <c r="Y23" s="66">
        <v>4.2</v>
      </c>
      <c r="Z23" s="89">
        <f>IF(Y23&gt;=4,(Y23-4)*2/X23,-(4-Y23)/4)</f>
        <v>4.2105263157894778E-2</v>
      </c>
      <c r="AA23" s="96">
        <f>IF(X23*(1+Z23)&gt;10,10,X23*(1+Z23))</f>
        <v>9.9000000000000021</v>
      </c>
      <c r="AB23" s="66">
        <v>10</v>
      </c>
      <c r="AC23" s="66">
        <f>(M23+Q23+U23+Y23)/4</f>
        <v>3.55</v>
      </c>
      <c r="AD23" s="89">
        <f>IF(AC23&gt;=4,(AC23-4)*2/AB23,-(4-AC23)/4)</f>
        <v>-0.11250000000000004</v>
      </c>
      <c r="AE23" s="66">
        <f>IF(AB23*(1+AD23)&gt;10,10,AB23*(1+AD23))</f>
        <v>8.875</v>
      </c>
      <c r="AF23" s="21">
        <f>(O23+S23+W23+AA23+AE23)/5</f>
        <v>8.0975000000000001</v>
      </c>
      <c r="AG23" s="66">
        <v>10</v>
      </c>
      <c r="AH23" s="16">
        <f>H23*0.6+AF23*0.35+AG23*0.05</f>
        <v>6.6941249999999997</v>
      </c>
      <c r="AI23" s="44" t="str">
        <f t="shared" si="0"/>
        <v>Aprovado</v>
      </c>
    </row>
    <row r="24" spans="1:35" x14ac:dyDescent="0.2">
      <c r="A24"/>
      <c r="B24" s="29" t="s">
        <v>37</v>
      </c>
      <c r="C24" s="39"/>
      <c r="D24" s="42" t="s">
        <v>10</v>
      </c>
      <c r="E24" s="70">
        <v>1</v>
      </c>
      <c r="F24" s="27">
        <v>6.8</v>
      </c>
      <c r="G24" s="27">
        <v>7.9</v>
      </c>
      <c r="H24" s="16">
        <f>(F24+G24)/2</f>
        <v>7.35</v>
      </c>
      <c r="I24" s="27">
        <v>10</v>
      </c>
      <c r="J24" s="27">
        <v>10</v>
      </c>
      <c r="K24" s="48"/>
      <c r="L24" s="77">
        <v>8.5</v>
      </c>
      <c r="M24" s="54">
        <v>4.26</v>
      </c>
      <c r="N24" s="85">
        <f>IF(M24&gt;=4,(M24-4)*2/L24,-(4-M24)/4)</f>
        <v>6.1176470588235242E-2</v>
      </c>
      <c r="O24" s="92">
        <f>IF(L24*(1+N24)&gt;10,10,L24*(1+N24))</f>
        <v>9.02</v>
      </c>
      <c r="P24" s="54">
        <v>8.5</v>
      </c>
      <c r="Q24" s="55">
        <v>4.0999999999999996</v>
      </c>
      <c r="R24" s="85">
        <f>IF(Q24&gt;=4,(Q24-4)*2/P24,-(4-Q24)/4)</f>
        <v>2.3529411764705799E-2</v>
      </c>
      <c r="S24" s="92">
        <f>IF(P24*(1+R24)&gt;10,10,P24*(1+R24))</f>
        <v>8.6999999999999993</v>
      </c>
      <c r="T24" s="55">
        <v>8.3000000000000007</v>
      </c>
      <c r="U24" s="55">
        <v>4.57</v>
      </c>
      <c r="V24" s="85">
        <f>IF(U24&gt;=4,(U24-4)*2/T24,-(4-U24)/4)</f>
        <v>0.13734939759036149</v>
      </c>
      <c r="W24" s="92">
        <f>IF(T24*(1+V24)&gt;10,10,T24*(1+V24))</f>
        <v>9.4400000000000013</v>
      </c>
      <c r="X24" s="55">
        <v>7.8</v>
      </c>
      <c r="Y24" s="55">
        <v>4.5</v>
      </c>
      <c r="Z24" s="85">
        <f>IF(Y24&gt;=4,(Y24-4)*2/X24,-(4-Y24)/4)</f>
        <v>0.12820512820512822</v>
      </c>
      <c r="AA24" s="92">
        <f>IF(X24*(1+Z24)&gt;10,10,X24*(1+Z24))</f>
        <v>8.7999999999999989</v>
      </c>
      <c r="AB24" s="55">
        <v>8</v>
      </c>
      <c r="AC24" s="55">
        <f>(M24+Q24+U24+Y24)/4</f>
        <v>4.3574999999999999</v>
      </c>
      <c r="AD24" s="85">
        <f>IF(AC24&gt;=4,(AC24-4)*2/AB24,-(4-AC24)/4)</f>
        <v>8.9374999999999982E-2</v>
      </c>
      <c r="AE24" s="55">
        <f>IF(AB24*(1+AD24)&gt;10,10,AB24*(1+AD24))</f>
        <v>8.7149999999999999</v>
      </c>
      <c r="AF24" s="21">
        <f>(O24+S24+W24+AA24+AE24)/5</f>
        <v>8.9349999999999987</v>
      </c>
      <c r="AG24" s="55">
        <v>9</v>
      </c>
      <c r="AH24" s="16">
        <f>H24*0.6+AF24*0.35+AG24*0.05</f>
        <v>7.9872499999999986</v>
      </c>
      <c r="AI24" s="44" t="str">
        <f t="shared" si="0"/>
        <v>Aprovado</v>
      </c>
    </row>
    <row r="25" spans="1:35" x14ac:dyDescent="0.2">
      <c r="A25"/>
      <c r="B25" s="29" t="s">
        <v>38</v>
      </c>
      <c r="C25" s="39"/>
      <c r="D25" s="42" t="s">
        <v>10</v>
      </c>
      <c r="E25" s="75">
        <v>2</v>
      </c>
      <c r="F25" s="27">
        <v>4.7</v>
      </c>
      <c r="G25" s="27">
        <v>6.6</v>
      </c>
      <c r="H25" s="16">
        <f>(F25+G25)/2</f>
        <v>5.65</v>
      </c>
      <c r="I25" s="27">
        <v>10</v>
      </c>
      <c r="J25" s="27">
        <v>10</v>
      </c>
      <c r="K25" s="48">
        <v>10</v>
      </c>
      <c r="L25" s="78">
        <v>8.5</v>
      </c>
      <c r="M25" s="57">
        <v>4.12</v>
      </c>
      <c r="N25" s="87">
        <f>IF(M25&gt;=4,(M25-4)*2/L25,-(4-M25)/4)</f>
        <v>2.8235294117647084E-2</v>
      </c>
      <c r="O25" s="93">
        <f>IF(L25*(1+N25)&gt;10,10,L25*(1+N25))</f>
        <v>8.74</v>
      </c>
      <c r="P25" s="57">
        <v>6</v>
      </c>
      <c r="Q25" s="58">
        <v>4.7</v>
      </c>
      <c r="R25" s="87">
        <f>IF(Q25&gt;=4,(Q25-4)*2/P25,-(4-Q25)/4)</f>
        <v>0.23333333333333339</v>
      </c>
      <c r="S25" s="93">
        <f>IF(P25*(1+R25)&gt;10,10,P25*(1+R25))</f>
        <v>7.4</v>
      </c>
      <c r="T25" s="58">
        <v>8.6999999999999993</v>
      </c>
      <c r="U25" s="58">
        <v>4.5999999999999996</v>
      </c>
      <c r="V25" s="87">
        <f>IF(U25&gt;=4,(U25-4)*2/T25,-(4-U25)/4)</f>
        <v>0.13793103448275856</v>
      </c>
      <c r="W25" s="93">
        <f>IF(T25*(1+V25)&gt;10,10,T25*(1+V25))</f>
        <v>9.8999999999999986</v>
      </c>
      <c r="X25" s="58">
        <v>8.6999999999999993</v>
      </c>
      <c r="Y25" s="58">
        <v>4.7</v>
      </c>
      <c r="Z25" s="87">
        <f>IF(Y25&gt;=4,(Y25-4)*2/X25,-(4-Y25)/4)</f>
        <v>0.16091954022988511</v>
      </c>
      <c r="AA25" s="93">
        <f>IF(X25*(1+Z25)&gt;10,10,X25*(1+Z25))</f>
        <v>10</v>
      </c>
      <c r="AB25" s="58">
        <v>8</v>
      </c>
      <c r="AC25" s="58">
        <f>(M25+Q25+U25+Y25)/4</f>
        <v>4.53</v>
      </c>
      <c r="AD25" s="87">
        <f>IF(AC25&gt;=4,(AC25-4)*2/AB25,-(4-AC25)/4)</f>
        <v>0.13250000000000006</v>
      </c>
      <c r="AE25" s="58">
        <f>IF(AB25*(1+AD25)&gt;10,10,AB25*(1+AD25))</f>
        <v>9.06</v>
      </c>
      <c r="AF25" s="21">
        <f>(O25+S25+W25+AA25+AE25)/5</f>
        <v>9.02</v>
      </c>
      <c r="AG25" s="58">
        <v>9</v>
      </c>
      <c r="AH25" s="16">
        <f>H25*0.6+AF25*0.35+AG25*0.05</f>
        <v>6.9969999999999999</v>
      </c>
      <c r="AI25" s="44" t="str">
        <f t="shared" si="0"/>
        <v>Aprovado</v>
      </c>
    </row>
    <row r="26" spans="1:35" x14ac:dyDescent="0.2">
      <c r="A26"/>
      <c r="B26" s="29" t="s">
        <v>39</v>
      </c>
      <c r="C26" s="39"/>
      <c r="D26" s="42" t="s">
        <v>10</v>
      </c>
      <c r="E26" s="72"/>
      <c r="F26" s="27"/>
      <c r="G26" s="27"/>
      <c r="H26" s="16">
        <f>(F26+G26)/2</f>
        <v>0</v>
      </c>
      <c r="I26" s="27"/>
      <c r="J26" s="27"/>
      <c r="K26" s="48"/>
      <c r="L26" s="82"/>
      <c r="M26" s="52"/>
      <c r="N26" s="53"/>
      <c r="O26" s="97"/>
      <c r="P26" s="52"/>
      <c r="Q26" s="53"/>
      <c r="R26" s="53"/>
      <c r="S26" s="97"/>
      <c r="T26" s="53"/>
      <c r="U26" s="53"/>
      <c r="V26" s="53"/>
      <c r="W26" s="97"/>
      <c r="X26" s="53"/>
      <c r="Y26" s="53"/>
      <c r="Z26" s="53"/>
      <c r="AA26" s="97"/>
      <c r="AB26" s="53"/>
      <c r="AC26" s="53"/>
      <c r="AD26" s="53"/>
      <c r="AE26" s="53"/>
      <c r="AF26" s="21">
        <f>(O26+S26+W26+AA26+AE26)/5</f>
        <v>0</v>
      </c>
      <c r="AG26" s="53"/>
      <c r="AH26" s="16">
        <f>H26*0.6+AF26*0.35+AG26*0.05</f>
        <v>0</v>
      </c>
      <c r="AI26" s="44" t="str">
        <f t="shared" si="0"/>
        <v>Reprovado</v>
      </c>
    </row>
    <row r="27" spans="1:35" x14ac:dyDescent="0.2">
      <c r="A27"/>
      <c r="B27" s="29" t="s">
        <v>40</v>
      </c>
      <c r="C27" s="39"/>
      <c r="D27" s="42" t="s">
        <v>10</v>
      </c>
      <c r="E27" s="74">
        <v>4</v>
      </c>
      <c r="F27" s="27">
        <v>4.7</v>
      </c>
      <c r="G27" s="27">
        <v>7.1</v>
      </c>
      <c r="H27" s="16">
        <f>(F27+G27)/2</f>
        <v>5.9</v>
      </c>
      <c r="I27" s="27"/>
      <c r="J27" s="27"/>
      <c r="K27" s="48"/>
      <c r="L27" s="80">
        <v>7</v>
      </c>
      <c r="M27" s="62">
        <v>3.5</v>
      </c>
      <c r="N27" s="88">
        <f>IF(M27&gt;=4,(M27-4)*2/L27,-(4-M27)/4)</f>
        <v>-0.125</v>
      </c>
      <c r="O27" s="95">
        <f>IF(L27*(1+N27)&gt;10,10,L27*(1+N27))</f>
        <v>6.125</v>
      </c>
      <c r="P27" s="62">
        <v>7.5</v>
      </c>
      <c r="Q27" s="63">
        <v>3.8</v>
      </c>
      <c r="R27" s="88">
        <f>IF(Q27&gt;=4,(Q27-4)*2/P27,-(4-Q27)/4)</f>
        <v>-5.0000000000000044E-2</v>
      </c>
      <c r="S27" s="95">
        <f>IF(P27*(1+R27)&gt;10,10,P27*(1+R27))</f>
        <v>7.125</v>
      </c>
      <c r="T27" s="63">
        <v>7.2</v>
      </c>
      <c r="U27" s="63">
        <v>4</v>
      </c>
      <c r="V27" s="88">
        <f>IF(U27&gt;=4,(U27-4)*2/T27,-(4-U27)/4)</f>
        <v>0</v>
      </c>
      <c r="W27" s="95">
        <f>IF(T27*(1+V27)&gt;10,10,T27*(1+V27))</f>
        <v>7.2</v>
      </c>
      <c r="X27" s="63">
        <v>8.6</v>
      </c>
      <c r="Y27" s="63">
        <v>3.7</v>
      </c>
      <c r="Z27" s="88">
        <f>IF(Y27&gt;=4,(Y27-4)*2/X27,-(4-Y27)/4)</f>
        <v>-7.4999999999999956E-2</v>
      </c>
      <c r="AA27" s="95">
        <f>IF(X27*(1+Z27)&gt;10,10,X27*(1+Z27))</f>
        <v>7.9550000000000001</v>
      </c>
      <c r="AB27" s="63">
        <v>8</v>
      </c>
      <c r="AC27" s="63">
        <f>(M27+Q27+U27+Y27)/4</f>
        <v>3.75</v>
      </c>
      <c r="AD27" s="88">
        <f>IF(AC27&gt;=4,(AC27-4)*2/AB27,-(4-AC27)/4)</f>
        <v>-6.25E-2</v>
      </c>
      <c r="AE27" s="63">
        <f>IF(AB27*(1+AD27)&gt;10,10,AB27*(1+AD27))</f>
        <v>7.5</v>
      </c>
      <c r="AF27" s="21">
        <f>(O27+S27+W27+AA27+AE27)/5</f>
        <v>7.181</v>
      </c>
      <c r="AG27" s="63">
        <v>9.5</v>
      </c>
      <c r="AH27" s="16">
        <f>H27*0.6+AF27*0.35+AG27*0.05</f>
        <v>6.5283499999999997</v>
      </c>
      <c r="AI27" s="44" t="str">
        <f t="shared" si="0"/>
        <v>Aprovado</v>
      </c>
    </row>
    <row r="28" spans="1:35" x14ac:dyDescent="0.2">
      <c r="A28"/>
      <c r="B28" s="29" t="s">
        <v>41</v>
      </c>
      <c r="C28" s="39"/>
      <c r="D28" s="42" t="s">
        <v>10</v>
      </c>
      <c r="E28" s="71">
        <v>3</v>
      </c>
      <c r="F28" s="27">
        <v>9.9</v>
      </c>
      <c r="G28" s="27">
        <v>8.3000000000000007</v>
      </c>
      <c r="H28" s="16">
        <f>(F28+G28)/2</f>
        <v>9.1000000000000014</v>
      </c>
      <c r="I28" s="27">
        <v>10</v>
      </c>
      <c r="J28" s="27">
        <v>10</v>
      </c>
      <c r="K28" s="48">
        <v>10</v>
      </c>
      <c r="L28" s="79">
        <v>7</v>
      </c>
      <c r="M28" s="59">
        <v>4.5</v>
      </c>
      <c r="N28" s="86">
        <f>IF(M28&gt;=4,(M28-4)*2/L28,-(4-M28)/4)</f>
        <v>0.14285714285714285</v>
      </c>
      <c r="O28" s="94">
        <f>IF(L28*(1+N28)&gt;10,10,L28*(1+N28))</f>
        <v>8</v>
      </c>
      <c r="P28" s="59">
        <v>9</v>
      </c>
      <c r="Q28" s="60">
        <v>4.4000000000000004</v>
      </c>
      <c r="R28" s="86">
        <f>IF(Q28&gt;=4,(Q28-4)*2/P28,-(4-Q28)/4)</f>
        <v>8.8888888888888962E-2</v>
      </c>
      <c r="S28" s="94">
        <f>IF(P28*(1+R28)&gt;10,10,P28*(1+R28))</f>
        <v>9.8000000000000007</v>
      </c>
      <c r="T28" s="60">
        <v>8.1999999999999993</v>
      </c>
      <c r="U28" s="60">
        <v>4.2</v>
      </c>
      <c r="V28" s="86">
        <f>IF(U28&gt;=4,(U28-4)*2/T28,-(4-U28)/4)</f>
        <v>4.8780487804878099E-2</v>
      </c>
      <c r="W28" s="94">
        <f>IF(T28*(1+V28)&gt;10,10,T28*(1+V28))</f>
        <v>8.6</v>
      </c>
      <c r="X28" s="60">
        <v>8</v>
      </c>
      <c r="Y28" s="60">
        <v>4.8</v>
      </c>
      <c r="Z28" s="86">
        <f>IF(Y28&gt;=4,(Y28-4)*2/X28,-(4-Y28)/4)</f>
        <v>0.19999999999999996</v>
      </c>
      <c r="AA28" s="94">
        <f>IF(X28*(1+Z28)&gt;10,10,X28*(1+Z28))</f>
        <v>9.6</v>
      </c>
      <c r="AB28" s="60">
        <v>8.4</v>
      </c>
      <c r="AC28" s="60">
        <f>(M28+Q28+U28+Y28)/4</f>
        <v>4.4750000000000005</v>
      </c>
      <c r="AD28" s="86">
        <f>IF(AC28&gt;=4,(AC28-4)*2/AB28,-(4-AC28)/4)</f>
        <v>0.11309523809523822</v>
      </c>
      <c r="AE28" s="60">
        <f>IF(AB28*(1+AD28)&gt;10,10,AB28*(1+AD28))</f>
        <v>9.3500000000000014</v>
      </c>
      <c r="AF28" s="21">
        <f>(O28+S28+W28+AA28+AE28)/5</f>
        <v>9.07</v>
      </c>
      <c r="AG28" s="60">
        <v>10</v>
      </c>
      <c r="AH28" s="16">
        <f>H28*0.6+AF28*0.35+AG28*0.05</f>
        <v>9.134500000000001</v>
      </c>
      <c r="AI28" s="44" t="str">
        <f t="shared" si="0"/>
        <v>Aprovado</v>
      </c>
    </row>
    <row r="29" spans="1:35" x14ac:dyDescent="0.2">
      <c r="A29"/>
      <c r="B29" s="29" t="s">
        <v>64</v>
      </c>
      <c r="C29" s="39"/>
      <c r="D29" s="42" t="s">
        <v>65</v>
      </c>
      <c r="E29" s="75">
        <v>2</v>
      </c>
      <c r="F29" s="27">
        <v>8</v>
      </c>
      <c r="G29" s="27">
        <v>7.2</v>
      </c>
      <c r="H29" s="16">
        <f>(F29+G29)/2</f>
        <v>7.6</v>
      </c>
      <c r="I29" s="27">
        <v>10</v>
      </c>
      <c r="J29" s="27">
        <v>10</v>
      </c>
      <c r="K29" s="48"/>
      <c r="L29" s="78">
        <v>8.5</v>
      </c>
      <c r="M29" s="57">
        <v>4.7</v>
      </c>
      <c r="N29" s="87">
        <f>IF(M29&gt;=4,(M29-4)*2/L29,-(4-M29)/4)</f>
        <v>0.16470588235294123</v>
      </c>
      <c r="O29" s="93">
        <f>IF(L29*(1+N29)&gt;10,10,L29*(1+N29))</f>
        <v>9.9</v>
      </c>
      <c r="P29" s="57">
        <v>6</v>
      </c>
      <c r="Q29" s="58">
        <v>4.7300000000000004</v>
      </c>
      <c r="R29" s="87">
        <f>IF(Q29&gt;=4,(Q29-4)*2/P29,-(4-Q29)/4)</f>
        <v>0.24333333333333348</v>
      </c>
      <c r="S29" s="93">
        <f>IF(P29*(1+R29)&gt;10,10,P29*(1+R29))</f>
        <v>7.4600000000000009</v>
      </c>
      <c r="T29" s="58">
        <v>8.6999999999999993</v>
      </c>
      <c r="U29" s="58">
        <v>4.75</v>
      </c>
      <c r="V29" s="87">
        <f>IF(U29&gt;=4,(U29-4)*2/T29,-(4-U29)/4)</f>
        <v>0.17241379310344829</v>
      </c>
      <c r="W29" s="93">
        <f>IF(T29*(1+V29)&gt;10,10,T29*(1+V29))</f>
        <v>10</v>
      </c>
      <c r="X29" s="58">
        <v>8.6999999999999993</v>
      </c>
      <c r="Y29" s="58">
        <v>5</v>
      </c>
      <c r="Z29" s="87">
        <f>IF(Y29&gt;=4,(Y29-4)*2/X29,-(4-Y29)/4)</f>
        <v>0.22988505747126439</v>
      </c>
      <c r="AA29" s="93">
        <f>IF(X29*(1+Z29)&gt;10,10,X29*(1+Z29))</f>
        <v>10</v>
      </c>
      <c r="AB29" s="58">
        <v>8</v>
      </c>
      <c r="AC29" s="58">
        <f>(M29+Q29+U29+Y29)/4</f>
        <v>4.7949999999999999</v>
      </c>
      <c r="AD29" s="87">
        <f>IF(AC29&gt;=4,(AC29-4)*2/AB29,-(4-AC29)/4)</f>
        <v>0.19874999999999998</v>
      </c>
      <c r="AE29" s="58">
        <f>IF(AB29*(1+AD29)&gt;10,10,AB29*(1+AD29))</f>
        <v>9.59</v>
      </c>
      <c r="AF29" s="21">
        <f>(O29+S29+W29+AA29+AE29)/5</f>
        <v>9.39</v>
      </c>
      <c r="AG29" s="58">
        <v>9</v>
      </c>
      <c r="AH29" s="16">
        <f>H29*0.6+AF29*0.35+AG29*0.05</f>
        <v>8.2965</v>
      </c>
      <c r="AI29" s="44" t="str">
        <f t="shared" si="0"/>
        <v>B</v>
      </c>
    </row>
    <row r="30" spans="1:35" x14ac:dyDescent="0.2">
      <c r="A30"/>
      <c r="B30" s="29" t="s">
        <v>42</v>
      </c>
      <c r="C30" s="39"/>
      <c r="D30" s="42" t="s">
        <v>10</v>
      </c>
      <c r="E30" s="72"/>
      <c r="F30" s="27"/>
      <c r="G30" s="27"/>
      <c r="H30" s="16">
        <f>(F30+G30)/2</f>
        <v>0</v>
      </c>
      <c r="I30" s="27">
        <v>10</v>
      </c>
      <c r="J30" s="27"/>
      <c r="K30" s="48"/>
      <c r="L30" s="82"/>
      <c r="M30" s="52"/>
      <c r="N30" s="53"/>
      <c r="O30" s="97"/>
      <c r="P30" s="52"/>
      <c r="Q30" s="53"/>
      <c r="R30" s="53"/>
      <c r="S30" s="97"/>
      <c r="T30" s="53"/>
      <c r="U30" s="53"/>
      <c r="V30" s="53"/>
      <c r="W30" s="97"/>
      <c r="X30" s="53"/>
      <c r="Y30" s="53"/>
      <c r="Z30" s="53"/>
      <c r="AA30" s="97"/>
      <c r="AB30" s="53"/>
      <c r="AC30" s="53"/>
      <c r="AD30" s="53"/>
      <c r="AE30" s="53"/>
      <c r="AF30" s="21">
        <f>(O30+S30+W30+AA30+AE30)/5</f>
        <v>0</v>
      </c>
      <c r="AG30" s="53"/>
      <c r="AH30" s="16">
        <f>H30*0.6+AF30*0.35+AG30*0.05</f>
        <v>0</v>
      </c>
      <c r="AI30" s="44" t="str">
        <f t="shared" si="0"/>
        <v>Reprovado</v>
      </c>
    </row>
    <row r="31" spans="1:35" x14ac:dyDescent="0.2">
      <c r="A31"/>
      <c r="B31" s="29" t="s">
        <v>43</v>
      </c>
      <c r="C31" s="39"/>
      <c r="D31" s="42" t="s">
        <v>10</v>
      </c>
      <c r="E31" s="75">
        <v>2</v>
      </c>
      <c r="F31" s="27">
        <v>5.4</v>
      </c>
      <c r="G31" s="27">
        <v>7</v>
      </c>
      <c r="H31" s="16">
        <f>(F31+G31)/2</f>
        <v>6.2</v>
      </c>
      <c r="I31" s="27"/>
      <c r="J31" s="27"/>
      <c r="K31" s="48">
        <v>10</v>
      </c>
      <c r="L31" s="78">
        <v>8.5</v>
      </c>
      <c r="M31" s="57">
        <v>3.9</v>
      </c>
      <c r="N31" s="87">
        <f>IF(M31&gt;=4,(M31-4)*2/L31,-(4-M31)/4)</f>
        <v>-2.5000000000000022E-2</v>
      </c>
      <c r="O31" s="93">
        <f>IF(L31*(1+N31)&gt;10,10,L31*(1+N31))</f>
        <v>8.2874999999999996</v>
      </c>
      <c r="P31" s="57">
        <v>6</v>
      </c>
      <c r="Q31" s="58">
        <v>4.5999999999999996</v>
      </c>
      <c r="R31" s="87">
        <f>IF(Q31&gt;=4,(Q31-4)*2/P31,-(4-Q31)/4)</f>
        <v>0.19999999999999987</v>
      </c>
      <c r="S31" s="93">
        <f>IF(P31*(1+R31)&gt;10,10,P31*(1+R31))</f>
        <v>7.1999999999999993</v>
      </c>
      <c r="T31" s="58">
        <v>8.6999999999999993</v>
      </c>
      <c r="U31" s="58">
        <v>4.3</v>
      </c>
      <c r="V31" s="87">
        <f>IF(U31&gt;=4,(U31-4)*2/T31,-(4-U31)/4)</f>
        <v>6.8965517241379282E-2</v>
      </c>
      <c r="W31" s="93">
        <f>IF(T31*(1+V31)&gt;10,10,T31*(1+V31))</f>
        <v>9.2999999999999989</v>
      </c>
      <c r="X31" s="58">
        <v>8.6999999999999993</v>
      </c>
      <c r="Y31" s="58">
        <v>4.4000000000000004</v>
      </c>
      <c r="Z31" s="87">
        <f>IF(Y31&gt;=4,(Y31-4)*2/X31,-(4-Y31)/4)</f>
        <v>9.1954022988505843E-2</v>
      </c>
      <c r="AA31" s="93">
        <f>IF(X31*(1+Z31)&gt;10,10,X31*(1+Z31))</f>
        <v>9.5</v>
      </c>
      <c r="AB31" s="58">
        <v>8</v>
      </c>
      <c r="AC31" s="58">
        <f>(M31+Q31+U31+Y31)/4</f>
        <v>4.3000000000000007</v>
      </c>
      <c r="AD31" s="87">
        <f>IF(AC31&gt;=4,(AC31-4)*2/AB31,-(4-AC31)/4)</f>
        <v>7.5000000000000178E-2</v>
      </c>
      <c r="AE31" s="58">
        <f>IF(AB31*(1+AD31)&gt;10,10,AB31*(1+AD31))</f>
        <v>8.6000000000000014</v>
      </c>
      <c r="AF31" s="21">
        <f>(O31+S31+W31+AA31+AE31)/5</f>
        <v>8.5774999999999988</v>
      </c>
      <c r="AG31" s="58">
        <v>9</v>
      </c>
      <c r="AH31" s="16">
        <f>H31*0.6+AF31*0.35+AG31*0.05</f>
        <v>7.1721249999999994</v>
      </c>
      <c r="AI31" s="44" t="str">
        <f t="shared" si="0"/>
        <v>Aprovado</v>
      </c>
    </row>
    <row r="32" spans="1:35" x14ac:dyDescent="0.2">
      <c r="A32"/>
      <c r="B32" s="29" t="s">
        <v>44</v>
      </c>
      <c r="C32" s="39"/>
      <c r="D32" s="42" t="s">
        <v>10</v>
      </c>
      <c r="E32" s="70">
        <v>1</v>
      </c>
      <c r="F32" s="27">
        <v>5.4</v>
      </c>
      <c r="G32" s="27">
        <v>5.6</v>
      </c>
      <c r="H32" s="16">
        <f>(F32+G32)/2</f>
        <v>5.5</v>
      </c>
      <c r="I32" s="27"/>
      <c r="J32" s="27"/>
      <c r="K32" s="48">
        <v>8</v>
      </c>
      <c r="L32" s="77">
        <v>8.5</v>
      </c>
      <c r="M32" s="54">
        <v>4.5999999999999996</v>
      </c>
      <c r="N32" s="85">
        <f>IF(M32&gt;=4,(M32-4)*2/L32,-(4-M32)/4)</f>
        <v>0.14117647058823521</v>
      </c>
      <c r="O32" s="92">
        <f>IF(L32*(1+N32)&gt;10,10,L32*(1+N32))</f>
        <v>9.6999999999999993</v>
      </c>
      <c r="P32" s="54">
        <v>8.5</v>
      </c>
      <c r="Q32" s="55">
        <v>4</v>
      </c>
      <c r="R32" s="85">
        <f>IF(Q32&gt;=4,(Q32-4)*2/P32,-(4-Q32)/4)</f>
        <v>0</v>
      </c>
      <c r="S32" s="92">
        <f>IF(P32*(1+R32)&gt;10,10,P32*(1+R32))</f>
        <v>8.5</v>
      </c>
      <c r="T32" s="55">
        <v>8.3000000000000007</v>
      </c>
      <c r="U32" s="55">
        <v>4.8</v>
      </c>
      <c r="V32" s="85">
        <f>IF(U32&gt;=4,(U32-4)*2/T32,-(4-U32)/4)</f>
        <v>0.19277108433734935</v>
      </c>
      <c r="W32" s="92">
        <f>IF(T32*(1+V32)&gt;10,10,T32*(1+V32))</f>
        <v>9.9</v>
      </c>
      <c r="X32" s="55">
        <v>7.8</v>
      </c>
      <c r="Y32" s="55">
        <v>4.75</v>
      </c>
      <c r="Z32" s="85">
        <f>IF(Y32&gt;=4,(Y32-4)*2/X32,-(4-Y32)/4)</f>
        <v>0.19230769230769232</v>
      </c>
      <c r="AA32" s="92">
        <f>IF(X32*(1+Z32)&gt;10,10,X32*(1+Z32))</f>
        <v>9.2999999999999989</v>
      </c>
      <c r="AB32" s="55">
        <v>8</v>
      </c>
      <c r="AC32" s="55">
        <f>(M32+Q32+U32+Y32)/4</f>
        <v>4.5374999999999996</v>
      </c>
      <c r="AD32" s="85">
        <f>IF(AC32&gt;=4,(AC32-4)*2/AB32,-(4-AC32)/4)</f>
        <v>0.13437499999999991</v>
      </c>
      <c r="AE32" s="55">
        <f>IF(AB32*(1+AD32)&gt;10,10,AB32*(1+AD32))</f>
        <v>9.0749999999999993</v>
      </c>
      <c r="AF32" s="21">
        <f>(O32+S32+W32+AA32+AE32)/5</f>
        <v>9.2949999999999982</v>
      </c>
      <c r="AG32" s="55">
        <v>9</v>
      </c>
      <c r="AH32" s="16">
        <f>H32*0.6+AF32*0.35+AG32*0.05</f>
        <v>7.0032499999999986</v>
      </c>
      <c r="AI32" s="44" t="str">
        <f t="shared" si="0"/>
        <v>Aprovado</v>
      </c>
    </row>
    <row r="33" spans="1:35" x14ac:dyDescent="0.2">
      <c r="A33"/>
      <c r="B33" s="29" t="s">
        <v>45</v>
      </c>
      <c r="C33" s="39"/>
      <c r="D33" s="42" t="s">
        <v>10</v>
      </c>
      <c r="E33" s="72"/>
      <c r="F33" s="27"/>
      <c r="G33" s="27"/>
      <c r="H33" s="16">
        <f>(F33+G33)/2</f>
        <v>0</v>
      </c>
      <c r="I33" s="27"/>
      <c r="J33" s="27"/>
      <c r="K33" s="48"/>
      <c r="L33" s="82"/>
      <c r="M33" s="52"/>
      <c r="N33" s="53"/>
      <c r="O33" s="97"/>
      <c r="P33" s="52"/>
      <c r="Q33" s="53"/>
      <c r="R33" s="53"/>
      <c r="S33" s="97"/>
      <c r="T33" s="53"/>
      <c r="U33" s="53"/>
      <c r="V33" s="53"/>
      <c r="W33" s="97"/>
      <c r="X33" s="53"/>
      <c r="Y33" s="53"/>
      <c r="Z33" s="53"/>
      <c r="AA33" s="97"/>
      <c r="AB33" s="53"/>
      <c r="AC33" s="53"/>
      <c r="AD33" s="53"/>
      <c r="AE33" s="53"/>
      <c r="AF33" s="21">
        <f>(O33+S33+W33+AA33+AE33)/5</f>
        <v>0</v>
      </c>
      <c r="AG33" s="53"/>
      <c r="AH33" s="16">
        <f>H33*0.6+AF33*0.35+AG33*0.05</f>
        <v>0</v>
      </c>
      <c r="AI33" s="44" t="str">
        <f t="shared" si="0"/>
        <v>Reprovado</v>
      </c>
    </row>
    <row r="34" spans="1:35" x14ac:dyDescent="0.2">
      <c r="A34"/>
      <c r="B34" s="29" t="s">
        <v>46</v>
      </c>
      <c r="C34" s="39"/>
      <c r="D34" s="42" t="s">
        <v>10</v>
      </c>
      <c r="E34" s="74">
        <v>4</v>
      </c>
      <c r="F34" s="27">
        <v>9.4</v>
      </c>
      <c r="G34" s="27">
        <v>6.6</v>
      </c>
      <c r="H34" s="16">
        <f>(F34+G34)/2</f>
        <v>8</v>
      </c>
      <c r="I34" s="27"/>
      <c r="J34" s="27"/>
      <c r="K34" s="48">
        <v>10</v>
      </c>
      <c r="L34" s="80">
        <v>7</v>
      </c>
      <c r="M34" s="62">
        <v>4.5</v>
      </c>
      <c r="N34" s="88">
        <f>IF(M34&gt;=4,(M34-4)*2/L34,-(4-M34)/4)</f>
        <v>0.14285714285714285</v>
      </c>
      <c r="O34" s="95">
        <f>IF(L34*(1+N34)&gt;10,10,L34*(1+N34))</f>
        <v>8</v>
      </c>
      <c r="P34" s="62">
        <v>7.5</v>
      </c>
      <c r="Q34" s="63">
        <v>4.4000000000000004</v>
      </c>
      <c r="R34" s="88">
        <f>IF(Q34&gt;=4,(Q34-4)*2/P34,-(4-Q34)/4)</f>
        <v>0.10666666666666676</v>
      </c>
      <c r="S34" s="95">
        <f>IF(P34*(1+R34)&gt;10,10,P34*(1+R34))</f>
        <v>8.3000000000000007</v>
      </c>
      <c r="T34" s="63">
        <v>7.2</v>
      </c>
      <c r="U34" s="63">
        <v>4.4000000000000004</v>
      </c>
      <c r="V34" s="88">
        <f>IF(U34&gt;=4,(U34-4)*2/T34,-(4-U34)/4)</f>
        <v>0.1111111111111112</v>
      </c>
      <c r="W34" s="95">
        <f>IF(T34*(1+V34)&gt;10,10,T34*(1+V34))</f>
        <v>8</v>
      </c>
      <c r="X34" s="63">
        <v>8.6</v>
      </c>
      <c r="Y34" s="63">
        <v>4.3</v>
      </c>
      <c r="Z34" s="88">
        <f>IF(Y34&gt;=4,(Y34-4)*2/X34,-(4-Y34)/4)</f>
        <v>6.9767441860465074E-2</v>
      </c>
      <c r="AA34" s="95">
        <f>IF(X34*(1+Z34)&gt;10,10,X34*(1+Z34))</f>
        <v>9.1999999999999993</v>
      </c>
      <c r="AB34" s="63">
        <v>8</v>
      </c>
      <c r="AC34" s="63">
        <f>(M34+Q34+U34+Y34)/4</f>
        <v>4.4000000000000004</v>
      </c>
      <c r="AD34" s="88">
        <f>IF(AC34&gt;=4,(AC34-4)*2/AB34,-(4-AC34)/4)</f>
        <v>0.10000000000000009</v>
      </c>
      <c r="AE34" s="63">
        <f>IF(AB34*(1+AD34)&gt;10,10,AB34*(1+AD34))</f>
        <v>8.8000000000000007</v>
      </c>
      <c r="AF34" s="21">
        <f>(O34+S34+W34+AA34+AE34)/5</f>
        <v>8.4599999999999991</v>
      </c>
      <c r="AG34" s="63">
        <v>9.5</v>
      </c>
      <c r="AH34" s="16">
        <f>H34*0.6+AF34*0.35+AG34*0.05</f>
        <v>8.2359999999999989</v>
      </c>
      <c r="AI34" s="44" t="str">
        <f t="shared" si="0"/>
        <v>Aprovado</v>
      </c>
    </row>
    <row r="35" spans="1:35" x14ac:dyDescent="0.2">
      <c r="A35"/>
      <c r="B35" s="29" t="s">
        <v>47</v>
      </c>
      <c r="C35" s="39"/>
      <c r="D35" s="42" t="s">
        <v>10</v>
      </c>
      <c r="E35" s="75">
        <v>2</v>
      </c>
      <c r="F35" s="27">
        <v>6.4</v>
      </c>
      <c r="G35" s="27">
        <v>8.3000000000000007</v>
      </c>
      <c r="H35" s="16">
        <f>(F35+G35)/2</f>
        <v>7.3500000000000005</v>
      </c>
      <c r="I35" s="27">
        <v>10</v>
      </c>
      <c r="J35" s="27">
        <v>10</v>
      </c>
      <c r="K35" s="48">
        <v>8.5</v>
      </c>
      <c r="L35" s="78">
        <v>8.5</v>
      </c>
      <c r="M35" s="57">
        <v>4.5</v>
      </c>
      <c r="N35" s="87">
        <f>IF(M35&gt;=4,(M35-4)*2/L35,-(4-M35)/4)</f>
        <v>0.11764705882352941</v>
      </c>
      <c r="O35" s="93">
        <f>IF(L35*(1+N35)&gt;10,10,L35*(1+N35))</f>
        <v>9.5</v>
      </c>
      <c r="P35" s="57">
        <v>6</v>
      </c>
      <c r="Q35" s="58">
        <v>4.46</v>
      </c>
      <c r="R35" s="87">
        <f>IF(Q35&gt;=4,(Q35-4)*2/P35,-(4-Q35)/4)</f>
        <v>0.15333333333333332</v>
      </c>
      <c r="S35" s="93">
        <f>IF(P35*(1+R35)&gt;10,10,P35*(1+R35))</f>
        <v>6.92</v>
      </c>
      <c r="T35" s="58">
        <v>8.6999999999999993</v>
      </c>
      <c r="U35" s="58">
        <v>4.3099999999999996</v>
      </c>
      <c r="V35" s="87">
        <f>IF(U35&gt;=4,(U35-4)*2/T35,-(4-U35)/4)</f>
        <v>7.126436781609187E-2</v>
      </c>
      <c r="W35" s="93">
        <f>IF(T35*(1+V35)&gt;10,10,T35*(1+V35))</f>
        <v>9.3199999999999985</v>
      </c>
      <c r="X35" s="58">
        <v>8.6999999999999993</v>
      </c>
      <c r="Y35" s="58">
        <v>4.3600000000000003</v>
      </c>
      <c r="Z35" s="87">
        <f>IF(Y35&gt;=4,(Y35-4)*2/X35,-(4-Y35)/4)</f>
        <v>8.2758620689655255E-2</v>
      </c>
      <c r="AA35" s="93">
        <f>IF(X35*(1+Z35)&gt;10,10,X35*(1+Z35))</f>
        <v>9.42</v>
      </c>
      <c r="AB35" s="58">
        <v>8</v>
      </c>
      <c r="AC35" s="58">
        <f>(M35+Q35+U35+Y35)/4</f>
        <v>4.4074999999999998</v>
      </c>
      <c r="AD35" s="87">
        <f>IF(AC35&gt;=4,(AC35-4)*2/AB35,-(4-AC35)/4)</f>
        <v>0.10187499999999994</v>
      </c>
      <c r="AE35" s="58">
        <f>IF(AB35*(1+AD35)&gt;10,10,AB35*(1+AD35))</f>
        <v>8.8149999999999995</v>
      </c>
      <c r="AF35" s="21">
        <f>(O35+S35+W35+AA35+AE35)/5</f>
        <v>8.7949999999999999</v>
      </c>
      <c r="AG35" s="58">
        <v>9</v>
      </c>
      <c r="AH35" s="16">
        <f>H35*0.6+AF35*0.35+AG35*0.05</f>
        <v>7.93825</v>
      </c>
      <c r="AI35" s="44" t="str">
        <f t="shared" si="0"/>
        <v>Aprovado</v>
      </c>
    </row>
    <row r="36" spans="1:35" x14ac:dyDescent="0.2">
      <c r="A36"/>
      <c r="B36" s="29" t="s">
        <v>48</v>
      </c>
      <c r="C36" s="39"/>
      <c r="D36" s="42" t="s">
        <v>10</v>
      </c>
      <c r="E36" s="71">
        <v>3</v>
      </c>
      <c r="F36" s="27">
        <v>5.2</v>
      </c>
      <c r="G36" s="27"/>
      <c r="H36" s="16">
        <f>(F36+G36)/2</f>
        <v>2.6</v>
      </c>
      <c r="I36" s="27"/>
      <c r="J36" s="27"/>
      <c r="K36" s="48"/>
      <c r="L36" s="79">
        <v>7</v>
      </c>
      <c r="M36" s="59">
        <v>2</v>
      </c>
      <c r="N36" s="86">
        <f>IF(M36&gt;=4,(M36-4)*2/L36,-(4-M36)/4)</f>
        <v>-0.5</v>
      </c>
      <c r="O36" s="94">
        <f>IF(L36*(1+N36)&gt;10,10,L36*(1+N36))</f>
        <v>3.5</v>
      </c>
      <c r="P36" s="59">
        <v>9</v>
      </c>
      <c r="Q36" s="60">
        <v>2</v>
      </c>
      <c r="R36" s="86">
        <f>IF(Q36&gt;=4,(Q36-4)*2/P36,-(4-Q36)/4)</f>
        <v>-0.5</v>
      </c>
      <c r="S36" s="94">
        <f>IF(P36*(1+R36)&gt;10,10,P36*(1+R36))</f>
        <v>4.5</v>
      </c>
      <c r="T36" s="60">
        <v>8.1999999999999993</v>
      </c>
      <c r="U36" s="60">
        <v>0.7</v>
      </c>
      <c r="V36" s="86">
        <f>IF(U36&gt;=4,(U36-4)*2/T36,-(4-U36)/4)</f>
        <v>-0.82499999999999996</v>
      </c>
      <c r="W36" s="94">
        <f>IF(T36*(1+V36)&gt;10,10,T36*(1+V36))</f>
        <v>1.4350000000000003</v>
      </c>
      <c r="X36" s="60">
        <v>8</v>
      </c>
      <c r="Y36" s="60">
        <v>0</v>
      </c>
      <c r="Z36" s="86">
        <f>IF(Y36&gt;=4,(Y36-4)*2/X36,-(4-Y36)/4)</f>
        <v>-1</v>
      </c>
      <c r="AA36" s="94">
        <f>IF(X36*(1+Z36)&gt;10,10,X36*(1+Z36))</f>
        <v>0</v>
      </c>
      <c r="AB36" s="60">
        <v>8.4</v>
      </c>
      <c r="AC36" s="60">
        <v>0</v>
      </c>
      <c r="AD36" s="86">
        <f>IF(AC36&gt;=4,(AC36-4)*2/AB36,-(4-AC36)/4)</f>
        <v>-1</v>
      </c>
      <c r="AE36" s="60">
        <f>IF(AB36*(1+AD36)&gt;10,10,AB36*(1+AD36))</f>
        <v>0</v>
      </c>
      <c r="AF36" s="21">
        <f>(O36+S36+W36+AA36+AE36)/5</f>
        <v>1.887</v>
      </c>
      <c r="AG36" s="60">
        <v>10</v>
      </c>
      <c r="AH36" s="16">
        <f>H36*0.6+AF36*0.35+AG36*0.05</f>
        <v>2.72045</v>
      </c>
      <c r="AI36" s="44" t="str">
        <f t="shared" si="0"/>
        <v>Reprovado</v>
      </c>
    </row>
    <row r="37" spans="1:35" x14ac:dyDescent="0.2">
      <c r="A37"/>
      <c r="B37" s="29" t="s">
        <v>49</v>
      </c>
      <c r="C37" s="39"/>
      <c r="D37" s="42" t="s">
        <v>10</v>
      </c>
      <c r="E37" s="71">
        <v>3</v>
      </c>
      <c r="F37" s="27">
        <v>7.3</v>
      </c>
      <c r="G37" s="27">
        <v>6.2</v>
      </c>
      <c r="H37" s="16">
        <f>(F37+G37)/2</f>
        <v>6.75</v>
      </c>
      <c r="I37" s="27">
        <v>10</v>
      </c>
      <c r="J37" s="27"/>
      <c r="K37" s="48">
        <v>10</v>
      </c>
      <c r="L37" s="79">
        <v>7</v>
      </c>
      <c r="M37" s="61">
        <v>4.2</v>
      </c>
      <c r="N37" s="86">
        <f>IF(M37&gt;=4,(M37-4)*2/L37,-(4-M37)/4)</f>
        <v>5.7142857142857197E-2</v>
      </c>
      <c r="O37" s="94">
        <f>IF(L37*(1+N37)&gt;10,10,L37*(1+N37))</f>
        <v>7.4</v>
      </c>
      <c r="P37" s="59">
        <v>9</v>
      </c>
      <c r="Q37" s="60">
        <v>4.5</v>
      </c>
      <c r="R37" s="86">
        <f>IF(Q37&gt;=4,(Q37-4)*2/P37,-(4-Q37)/4)</f>
        <v>0.1111111111111111</v>
      </c>
      <c r="S37" s="94">
        <f>IF(P37*(1+R37)&gt;10,10,P37*(1+R37))</f>
        <v>10</v>
      </c>
      <c r="T37" s="60">
        <v>8.1999999999999993</v>
      </c>
      <c r="U37" s="60">
        <v>4.5</v>
      </c>
      <c r="V37" s="86">
        <f>IF(U37&gt;=4,(U37-4)*2/T37,-(4-U37)/4)</f>
        <v>0.12195121951219513</v>
      </c>
      <c r="W37" s="94">
        <f>IF(T37*(1+V37)&gt;10,10,T37*(1+V37))</f>
        <v>9.1999999999999993</v>
      </c>
      <c r="X37" s="60">
        <v>8</v>
      </c>
      <c r="Y37" s="60">
        <v>4.5</v>
      </c>
      <c r="Z37" s="86">
        <f>IF(Y37&gt;=4,(Y37-4)*2/X37,-(4-Y37)/4)</f>
        <v>0.125</v>
      </c>
      <c r="AA37" s="94">
        <f>IF(X37*(1+Z37)&gt;10,10,X37*(1+Z37))</f>
        <v>9</v>
      </c>
      <c r="AB37" s="60">
        <v>8.4</v>
      </c>
      <c r="AC37" s="60">
        <f>(M37+Q37+U37+Y37)/4</f>
        <v>4.4249999999999998</v>
      </c>
      <c r="AD37" s="86">
        <f>IF(AC37&gt;=4,(AC37-4)*2/AB37,-(4-AC37)/4)</f>
        <v>0.10119047619047615</v>
      </c>
      <c r="AE37" s="60">
        <f>IF(AB37*(1+AD37)&gt;10,10,AB37*(1+AD37))</f>
        <v>9.25</v>
      </c>
      <c r="AF37" s="21">
        <f>(O37+S37+W37+AA37+AE37)/5</f>
        <v>8.9699999999999989</v>
      </c>
      <c r="AG37" s="60">
        <v>10</v>
      </c>
      <c r="AH37" s="16">
        <f>H37*0.6+AF37*0.35+AG37*0.05</f>
        <v>7.6894999999999989</v>
      </c>
      <c r="AI37" s="44" t="str">
        <f t="shared" si="0"/>
        <v>Aprovado</v>
      </c>
    </row>
    <row r="38" spans="1:35" x14ac:dyDescent="0.2">
      <c r="A38"/>
      <c r="B38" s="29" t="s">
        <v>50</v>
      </c>
      <c r="C38" s="39"/>
      <c r="D38" s="42" t="s">
        <v>10</v>
      </c>
      <c r="E38" s="73">
        <v>5</v>
      </c>
      <c r="F38" s="27">
        <v>7.2</v>
      </c>
      <c r="G38" s="27">
        <v>7.2</v>
      </c>
      <c r="H38" s="16">
        <f>(F38+G38)/2</f>
        <v>7.2</v>
      </c>
      <c r="I38" s="27"/>
      <c r="J38" s="27"/>
      <c r="K38" s="48"/>
      <c r="L38" s="81">
        <v>8.5</v>
      </c>
      <c r="M38" s="65">
        <v>3.2</v>
      </c>
      <c r="N38" s="89">
        <f>IF(M38&gt;=4,(M38-4)*2/L38,-(4-M38)/4)</f>
        <v>-0.19999999999999996</v>
      </c>
      <c r="O38" s="96">
        <f>IF(L38*(1+N38)&gt;10,10,L38*(1+N38))</f>
        <v>6.8000000000000007</v>
      </c>
      <c r="P38" s="65">
        <v>9</v>
      </c>
      <c r="Q38" s="66">
        <v>3.6</v>
      </c>
      <c r="R38" s="89">
        <f>IF(Q38&gt;=4,(Q38-4)*2/P38,-(4-Q38)/4)</f>
        <v>-9.9999999999999978E-2</v>
      </c>
      <c r="S38" s="96">
        <f>IF(P38*(1+R38)&gt;10,10,P38*(1+R38))</f>
        <v>8.1</v>
      </c>
      <c r="T38" s="66">
        <v>8.5</v>
      </c>
      <c r="U38" s="66">
        <v>4.3</v>
      </c>
      <c r="V38" s="89">
        <f>IF(U38&gt;=4,(U38-4)*2/T38,-(4-U38)/4)</f>
        <v>7.0588235294117604E-2</v>
      </c>
      <c r="W38" s="96">
        <f>IF(T38*(1+V38)&gt;10,10,T38*(1+V38))</f>
        <v>9.1</v>
      </c>
      <c r="X38" s="66">
        <v>9.5</v>
      </c>
      <c r="Y38" s="66">
        <v>4.5</v>
      </c>
      <c r="Z38" s="89">
        <f>IF(Y38&gt;=4,(Y38-4)*2/X38,-(4-Y38)/4)</f>
        <v>0.10526315789473684</v>
      </c>
      <c r="AA38" s="96">
        <f>IF(X38*(1+Z38)&gt;10,10,X38*(1+Z38))</f>
        <v>10</v>
      </c>
      <c r="AB38" s="66">
        <v>10</v>
      </c>
      <c r="AC38" s="66">
        <f>(M38+Q38+U38+Y38)/4</f>
        <v>3.9000000000000004</v>
      </c>
      <c r="AD38" s="89">
        <f>IF(AC38&gt;=4,(AC38-4)*2/AB38,-(4-AC38)/4)</f>
        <v>-2.4999999999999911E-2</v>
      </c>
      <c r="AE38" s="66">
        <f>IF(AB38*(1+AD38)&gt;10,10,AB38*(1+AD38))</f>
        <v>9.75</v>
      </c>
      <c r="AF38" s="21">
        <f>(O38+S38+W38+AA38+AE38)/5</f>
        <v>8.75</v>
      </c>
      <c r="AG38" s="66">
        <v>10</v>
      </c>
      <c r="AH38" s="16">
        <f>H38*0.6+AF38*0.35+AG38*0.05</f>
        <v>7.8825000000000003</v>
      </c>
      <c r="AI38" s="44" t="str">
        <f t="shared" si="0"/>
        <v>Aprovado</v>
      </c>
    </row>
    <row r="39" spans="1:35" x14ac:dyDescent="0.2">
      <c r="A39"/>
      <c r="B39" s="29" t="s">
        <v>51</v>
      </c>
      <c r="C39" s="39"/>
      <c r="D39" s="42" t="s">
        <v>10</v>
      </c>
      <c r="E39" s="74">
        <v>4</v>
      </c>
      <c r="F39" s="27">
        <v>5.9</v>
      </c>
      <c r="G39" s="27">
        <v>5.8</v>
      </c>
      <c r="H39" s="16">
        <f>(F39+G39)/2</f>
        <v>5.85</v>
      </c>
      <c r="I39" s="27">
        <v>10</v>
      </c>
      <c r="J39" s="27">
        <v>10</v>
      </c>
      <c r="K39" s="48">
        <v>10</v>
      </c>
      <c r="L39" s="80">
        <v>7</v>
      </c>
      <c r="M39" s="62">
        <v>5</v>
      </c>
      <c r="N39" s="88">
        <f>IF(M39&gt;=4,(M39-4)*2/L39,-(4-M39)/4)</f>
        <v>0.2857142857142857</v>
      </c>
      <c r="O39" s="95">
        <f>IF(L39*(1+N39)&gt;10,10,L39*(1+N39))</f>
        <v>9</v>
      </c>
      <c r="P39" s="62">
        <v>7.5</v>
      </c>
      <c r="Q39" s="63">
        <v>4.7</v>
      </c>
      <c r="R39" s="88">
        <f>IF(Q39&gt;=4,(Q39-4)*2/P39,-(4-Q39)/4)</f>
        <v>0.1866666666666667</v>
      </c>
      <c r="S39" s="95">
        <f>IF(P39*(1+R39)&gt;10,10,P39*(1+R39))</f>
        <v>8.9</v>
      </c>
      <c r="T39" s="63">
        <v>7.2</v>
      </c>
      <c r="U39" s="63">
        <v>3.8</v>
      </c>
      <c r="V39" s="88">
        <f>IF(U39&gt;=4,(U39-4)*2/T39,-(4-U39)/4)</f>
        <v>-5.0000000000000044E-2</v>
      </c>
      <c r="W39" s="95">
        <f>IF(T39*(1+V39)&gt;10,10,T39*(1+V39))</f>
        <v>6.84</v>
      </c>
      <c r="X39" s="63">
        <v>8.6</v>
      </c>
      <c r="Y39" s="63">
        <v>3.9</v>
      </c>
      <c r="Z39" s="88">
        <f>IF(Y39&gt;=4,(Y39-4)*2/X39,-(4-Y39)/4)</f>
        <v>-2.5000000000000022E-2</v>
      </c>
      <c r="AA39" s="95">
        <f>IF(X39*(1+Z39)&gt;10,10,X39*(1+Z39))</f>
        <v>8.3849999999999998</v>
      </c>
      <c r="AB39" s="63">
        <v>8</v>
      </c>
      <c r="AC39" s="63">
        <f>(M39+Q39+U39+Y39)/4</f>
        <v>4.3499999999999996</v>
      </c>
      <c r="AD39" s="88">
        <f>IF(AC39&gt;=4,(AC39-4)*2/AB39,-(4-AC39)/4)</f>
        <v>8.7499999999999911E-2</v>
      </c>
      <c r="AE39" s="63">
        <f>IF(AB39*(1+AD39)&gt;10,10,AB39*(1+AD39))</f>
        <v>8.6999999999999993</v>
      </c>
      <c r="AF39" s="21">
        <f>(O39+S39+W39+AA39+AE39)/5</f>
        <v>8.3650000000000002</v>
      </c>
      <c r="AG39" s="63">
        <v>9.5</v>
      </c>
      <c r="AH39" s="16">
        <f>H39*0.6+AF39*0.35+AG39*0.05</f>
        <v>6.9127499999999991</v>
      </c>
      <c r="AI39" s="44" t="str">
        <f t="shared" si="0"/>
        <v>Aprovado</v>
      </c>
    </row>
    <row r="40" spans="1:35" x14ac:dyDescent="0.2">
      <c r="A40"/>
      <c r="B40" s="29" t="s">
        <v>52</v>
      </c>
      <c r="C40" s="39"/>
      <c r="D40" s="42" t="s">
        <v>10</v>
      </c>
      <c r="E40" s="72"/>
      <c r="F40" s="27"/>
      <c r="G40" s="27"/>
      <c r="H40" s="16">
        <f>(F40+G40)/2</f>
        <v>0</v>
      </c>
      <c r="I40" s="27">
        <v>10</v>
      </c>
      <c r="J40" s="27"/>
      <c r="K40" s="48"/>
      <c r="L40" s="82"/>
      <c r="M40" s="52"/>
      <c r="N40" s="53"/>
      <c r="O40" s="97"/>
      <c r="P40" s="52"/>
      <c r="Q40" s="53"/>
      <c r="R40" s="53"/>
      <c r="S40" s="97"/>
      <c r="T40" s="53"/>
      <c r="U40" s="53"/>
      <c r="V40" s="53"/>
      <c r="W40" s="97"/>
      <c r="X40" s="53"/>
      <c r="Y40" s="53"/>
      <c r="Z40" s="53"/>
      <c r="AA40" s="97"/>
      <c r="AB40" s="53"/>
      <c r="AC40" s="53"/>
      <c r="AD40" s="53"/>
      <c r="AE40" s="53"/>
      <c r="AF40" s="21">
        <f>(O40+S40+W40+AA40+AE40)/5</f>
        <v>0</v>
      </c>
      <c r="AG40" s="53"/>
      <c r="AH40" s="16">
        <f>H40*0.6+AF40*0.35+AG40*0.05</f>
        <v>0</v>
      </c>
      <c r="AI40" s="44" t="str">
        <f t="shared" si="0"/>
        <v>Reprovado</v>
      </c>
    </row>
    <row r="41" spans="1:35" x14ac:dyDescent="0.2">
      <c r="A41"/>
      <c r="B41" s="29" t="s">
        <v>53</v>
      </c>
      <c r="C41" s="39"/>
      <c r="D41" s="42" t="s">
        <v>10</v>
      </c>
      <c r="E41" s="72"/>
      <c r="F41" s="27"/>
      <c r="G41" s="27"/>
      <c r="H41" s="16">
        <f>(F41+G41)/2</f>
        <v>0</v>
      </c>
      <c r="I41" s="27">
        <v>9.8000000000000007</v>
      </c>
      <c r="J41" s="27"/>
      <c r="K41" s="48"/>
      <c r="L41" s="82"/>
      <c r="M41" s="52"/>
      <c r="N41" s="53"/>
      <c r="O41" s="97"/>
      <c r="P41" s="52"/>
      <c r="Q41" s="53"/>
      <c r="R41" s="53"/>
      <c r="S41" s="97"/>
      <c r="T41" s="53"/>
      <c r="U41" s="53"/>
      <c r="V41" s="53"/>
      <c r="W41" s="97"/>
      <c r="X41" s="53"/>
      <c r="Y41" s="53"/>
      <c r="Z41" s="53"/>
      <c r="AA41" s="97"/>
      <c r="AB41" s="53"/>
      <c r="AC41" s="53"/>
      <c r="AD41" s="53"/>
      <c r="AE41" s="53"/>
      <c r="AF41" s="21">
        <f>(O41+S41+W41+AA41+AE41)/5</f>
        <v>0</v>
      </c>
      <c r="AG41" s="53"/>
      <c r="AH41" s="16">
        <f>H41*0.6+AF41*0.35+AG41*0.05</f>
        <v>0</v>
      </c>
      <c r="AI41" s="44" t="str">
        <f t="shared" si="0"/>
        <v>Reprovado</v>
      </c>
    </row>
    <row r="42" spans="1:35" x14ac:dyDescent="0.2">
      <c r="A42"/>
      <c r="B42" s="29" t="s">
        <v>54</v>
      </c>
      <c r="C42" s="39"/>
      <c r="D42" s="42" t="s">
        <v>10</v>
      </c>
      <c r="E42" s="75">
        <v>2</v>
      </c>
      <c r="F42" s="27">
        <v>5.6</v>
      </c>
      <c r="G42" s="27">
        <v>9.6</v>
      </c>
      <c r="H42" s="16">
        <f>(F42+G42)/2</f>
        <v>7.6</v>
      </c>
      <c r="I42" s="27">
        <v>10</v>
      </c>
      <c r="J42" s="27">
        <v>10</v>
      </c>
      <c r="K42" s="48">
        <v>9</v>
      </c>
      <c r="L42" s="78">
        <v>8.5</v>
      </c>
      <c r="M42" s="57">
        <v>4.5</v>
      </c>
      <c r="N42" s="87">
        <f>IF(M42&gt;=4,(M42-4)*2/L42,-(4-M42)/4)</f>
        <v>0.11764705882352941</v>
      </c>
      <c r="O42" s="93">
        <f>IF(L42*(1+N42)&gt;10,10,L42*(1+N42))</f>
        <v>9.5</v>
      </c>
      <c r="P42" s="57">
        <v>6</v>
      </c>
      <c r="Q42" s="58">
        <v>4.7</v>
      </c>
      <c r="R42" s="87">
        <f>IF(Q42&gt;=4,(Q42-4)*2/P42,-(4-Q42)/4)</f>
        <v>0.23333333333333339</v>
      </c>
      <c r="S42" s="93">
        <f>IF(P42*(1+R42)&gt;10,10,P42*(1+R42))</f>
        <v>7.4</v>
      </c>
      <c r="T42" s="58">
        <v>8.6999999999999993</v>
      </c>
      <c r="U42" s="58">
        <v>4.2</v>
      </c>
      <c r="V42" s="87">
        <f>IF(U42&gt;=4,(U42-4)*2/T42,-(4-U42)/4)</f>
        <v>4.5977011494252921E-2</v>
      </c>
      <c r="W42" s="93">
        <f>IF(T42*(1+V42)&gt;10,10,T42*(1+V42))</f>
        <v>9.1</v>
      </c>
      <c r="X42" s="58">
        <v>8.6999999999999993</v>
      </c>
      <c r="Y42" s="58">
        <v>4.7</v>
      </c>
      <c r="Z42" s="87">
        <f>IF(Y42&gt;=4,(Y42-4)*2/X42,-(4-Y42)/4)</f>
        <v>0.16091954022988511</v>
      </c>
      <c r="AA42" s="93">
        <f>IF(X42*(1+Z42)&gt;10,10,X42*(1+Z42))</f>
        <v>10</v>
      </c>
      <c r="AB42" s="58">
        <v>8</v>
      </c>
      <c r="AC42" s="58">
        <f>(M42+Q42+U42+Y42)/4</f>
        <v>4.5249999999999995</v>
      </c>
      <c r="AD42" s="87">
        <f>IF(AC42&gt;=4,(AC42-4)*2/AB42,-(4-AC42)/4)</f>
        <v>0.13124999999999987</v>
      </c>
      <c r="AE42" s="58">
        <f>IF(AB42*(1+AD42)&gt;10,10,AB42*(1+AD42))</f>
        <v>9.0499999999999989</v>
      </c>
      <c r="AF42" s="21">
        <f>(O42+S42+W42+AA42+AE42)/5</f>
        <v>9.01</v>
      </c>
      <c r="AG42" s="58">
        <v>9</v>
      </c>
      <c r="AH42" s="16">
        <f>H42*0.6+AF42*0.35+AG42*0.05</f>
        <v>8.1634999999999991</v>
      </c>
      <c r="AI42" s="44" t="str">
        <f t="shared" si="0"/>
        <v>Aprovado</v>
      </c>
    </row>
    <row r="43" spans="1:35" x14ac:dyDescent="0.2">
      <c r="A43"/>
      <c r="B43" s="29" t="s">
        <v>55</v>
      </c>
      <c r="C43" s="39"/>
      <c r="D43" s="42" t="s">
        <v>10</v>
      </c>
      <c r="E43" s="70">
        <v>1</v>
      </c>
      <c r="F43" s="27">
        <v>7.9</v>
      </c>
      <c r="G43" s="27">
        <v>9.3000000000000007</v>
      </c>
      <c r="H43" s="16">
        <f>(F43+G43)/2</f>
        <v>8.6000000000000014</v>
      </c>
      <c r="I43" s="27">
        <v>10</v>
      </c>
      <c r="J43" s="27">
        <v>10</v>
      </c>
      <c r="K43" s="48">
        <v>10</v>
      </c>
      <c r="L43" s="77">
        <v>8.5</v>
      </c>
      <c r="M43" s="54">
        <v>0</v>
      </c>
      <c r="N43" s="85">
        <f>IF(M43&gt;=4,(M43-4)*2/L43,-(4-M43)/4)</f>
        <v>-1</v>
      </c>
      <c r="O43" s="92">
        <f>IF(L43*(1+N43)&gt;10,10,L43*(1+N43))</f>
        <v>0</v>
      </c>
      <c r="P43" s="54">
        <v>8.5</v>
      </c>
      <c r="Q43" s="55">
        <v>3.8</v>
      </c>
      <c r="R43" s="85">
        <f>IF(Q43&gt;=4,(Q43-4)*2/P43,-(4-Q43)/4)</f>
        <v>-5.0000000000000044E-2</v>
      </c>
      <c r="S43" s="92">
        <f>IF(P43*(1+R43)&gt;10,10,P43*(1+R43))</f>
        <v>8.0749999999999993</v>
      </c>
      <c r="T43" s="55">
        <v>8.3000000000000007</v>
      </c>
      <c r="U43" s="55">
        <v>4.375</v>
      </c>
      <c r="V43" s="85">
        <f>IF(U43&gt;=4,(U43-4)*2/T43,-(4-U43)/4)</f>
        <v>9.0361445783132516E-2</v>
      </c>
      <c r="W43" s="92">
        <f>IF(T43*(1+V43)&gt;10,10,T43*(1+V43))</f>
        <v>9.0500000000000007</v>
      </c>
      <c r="X43" s="55">
        <v>7.8</v>
      </c>
      <c r="Y43" s="55">
        <v>4.75</v>
      </c>
      <c r="Z43" s="85">
        <f>IF(Y43&gt;=4,(Y43-4)*2/X43,-(4-Y43)/4)</f>
        <v>0.19230769230769232</v>
      </c>
      <c r="AA43" s="92">
        <f>IF(X43*(1+Z43)&gt;10,10,X43*(1+Z43))</f>
        <v>9.2999999999999989</v>
      </c>
      <c r="AB43" s="55">
        <v>8</v>
      </c>
      <c r="AC43" s="55">
        <v>4</v>
      </c>
      <c r="AD43" s="85">
        <f>IF(AC43&gt;=4,(AC43-4)*2/AB43,-(4-AC43)/4)</f>
        <v>0</v>
      </c>
      <c r="AE43" s="55">
        <f>IF(AB43*(1+AD43)&gt;10,10,AB43*(1+AD43))</f>
        <v>8</v>
      </c>
      <c r="AF43" s="21">
        <f>(O43+S43+W43+AA43+AE43)/5</f>
        <v>6.8849999999999998</v>
      </c>
      <c r="AG43" s="55">
        <v>9</v>
      </c>
      <c r="AH43" s="16">
        <f>H43*0.6+AF43*0.35+AG43*0.05</f>
        <v>8.0197500000000002</v>
      </c>
      <c r="AI43" s="44" t="str">
        <f t="shared" si="0"/>
        <v>Aprovado</v>
      </c>
    </row>
    <row r="44" spans="1:35" x14ac:dyDescent="0.2">
      <c r="A44"/>
      <c r="B44" s="29" t="s">
        <v>56</v>
      </c>
      <c r="C44" s="39"/>
      <c r="D44" s="42" t="s">
        <v>10</v>
      </c>
      <c r="E44" s="70">
        <v>1</v>
      </c>
      <c r="F44" s="27">
        <v>7.6</v>
      </c>
      <c r="G44" s="27">
        <v>8.8000000000000007</v>
      </c>
      <c r="H44" s="16">
        <f>(F44+G44)/2</f>
        <v>8.1999999999999993</v>
      </c>
      <c r="I44" s="27">
        <v>10</v>
      </c>
      <c r="J44" s="27">
        <v>10</v>
      </c>
      <c r="K44" s="48">
        <v>10</v>
      </c>
      <c r="L44" s="77">
        <v>8.5</v>
      </c>
      <c r="M44" s="54">
        <v>4.9000000000000004</v>
      </c>
      <c r="N44" s="85">
        <f>IF(M44&gt;=4,(M44-4)*2/L44,-(4-M44)/4)</f>
        <v>0.21176470588235302</v>
      </c>
      <c r="O44" s="92">
        <f>IF(L44*(1+N44)&gt;10,10,L44*(1+N44))</f>
        <v>10</v>
      </c>
      <c r="P44" s="54">
        <v>8.5</v>
      </c>
      <c r="Q44" s="55">
        <v>4.625</v>
      </c>
      <c r="R44" s="85">
        <f>IF(Q44&gt;=4,(Q44-4)*2/P44,-(4-Q44)/4)</f>
        <v>0.14705882352941177</v>
      </c>
      <c r="S44" s="92">
        <f>IF(P44*(1+R44)&gt;10,10,P44*(1+R44))</f>
        <v>9.75</v>
      </c>
      <c r="T44" s="55">
        <v>8.3000000000000007</v>
      </c>
      <c r="U44" s="55">
        <v>4.5</v>
      </c>
      <c r="V44" s="85">
        <f>IF(U44&gt;=4,(U44-4)*2/T44,-(4-U44)/4)</f>
        <v>0.12048192771084336</v>
      </c>
      <c r="W44" s="92">
        <f>IF(T44*(1+V44)&gt;10,10,T44*(1+V44))</f>
        <v>9.3000000000000007</v>
      </c>
      <c r="X44" s="55">
        <v>7.8</v>
      </c>
      <c r="Y44" s="55">
        <v>4.75</v>
      </c>
      <c r="Z44" s="85">
        <f>IF(Y44&gt;=4,(Y44-4)*2/X44,-(4-Y44)/4)</f>
        <v>0.19230769230769232</v>
      </c>
      <c r="AA44" s="92">
        <f>IF(X44*(1+Z44)&gt;10,10,X44*(1+Z44))</f>
        <v>9.2999999999999989</v>
      </c>
      <c r="AB44" s="55">
        <v>8</v>
      </c>
      <c r="AC44" s="55">
        <f>(M44+Q44+U44+Y44)/4</f>
        <v>4.6937499999999996</v>
      </c>
      <c r="AD44" s="85">
        <f>IF(AC44&gt;=4,(AC44-4)*2/AB44,-(4-AC44)/4)</f>
        <v>0.17343749999999991</v>
      </c>
      <c r="AE44" s="55">
        <f>IF(AB44*(1+AD44)&gt;10,10,AB44*(1+AD44))</f>
        <v>9.3874999999999993</v>
      </c>
      <c r="AF44" s="21">
        <f>(O44+S44+W44+AA44+AE44)/5</f>
        <v>9.5474999999999994</v>
      </c>
      <c r="AG44" s="55">
        <v>9</v>
      </c>
      <c r="AH44" s="16">
        <f>H44*0.6+AF44*0.35+AG44*0.05</f>
        <v>8.711624999999998</v>
      </c>
      <c r="AI44" s="44" t="str">
        <f t="shared" si="0"/>
        <v>Aprovado</v>
      </c>
    </row>
    <row r="45" spans="1:35" x14ac:dyDescent="0.2">
      <c r="A45"/>
      <c r="B45" s="29" t="s">
        <v>57</v>
      </c>
      <c r="C45" s="39"/>
      <c r="D45" s="42" t="s">
        <v>10</v>
      </c>
      <c r="E45" s="72"/>
      <c r="F45" s="27"/>
      <c r="G45" s="27"/>
      <c r="H45" s="16">
        <f>(F45+G45)/2</f>
        <v>0</v>
      </c>
      <c r="I45" s="27"/>
      <c r="J45" s="40"/>
      <c r="K45" s="48"/>
      <c r="L45" s="82"/>
      <c r="M45" s="52"/>
      <c r="N45" s="53"/>
      <c r="O45" s="97"/>
      <c r="P45" s="52"/>
      <c r="Q45" s="53"/>
      <c r="R45" s="53"/>
      <c r="S45" s="97"/>
      <c r="T45" s="53"/>
      <c r="U45" s="53"/>
      <c r="V45" s="53"/>
      <c r="W45" s="97"/>
      <c r="X45" s="53"/>
      <c r="Y45" s="53"/>
      <c r="Z45" s="53"/>
      <c r="AA45" s="97"/>
      <c r="AB45" s="53"/>
      <c r="AC45" s="53"/>
      <c r="AD45" s="53"/>
      <c r="AE45" s="53"/>
      <c r="AF45" s="21">
        <f>(O45+S45+W45+AA45+AE45)/5</f>
        <v>0</v>
      </c>
      <c r="AG45" s="53"/>
      <c r="AH45" s="16">
        <f>H45*0.6+AF45*0.35+AG45*0.05</f>
        <v>0</v>
      </c>
      <c r="AI45" s="44" t="str">
        <f t="shared" si="0"/>
        <v>Reprovado</v>
      </c>
    </row>
    <row r="46" spans="1:35" x14ac:dyDescent="0.2">
      <c r="A46"/>
      <c r="B46" s="29" t="s">
        <v>58</v>
      </c>
      <c r="C46" s="39"/>
      <c r="D46" s="42" t="s">
        <v>10</v>
      </c>
      <c r="E46" s="73">
        <v>5</v>
      </c>
      <c r="F46" s="27">
        <v>4.8</v>
      </c>
      <c r="G46" s="27">
        <v>5.5</v>
      </c>
      <c r="H46" s="16">
        <f>(F46+G46)/2</f>
        <v>5.15</v>
      </c>
      <c r="I46" s="27">
        <v>10</v>
      </c>
      <c r="J46" s="27">
        <v>10</v>
      </c>
      <c r="K46" s="48">
        <v>8</v>
      </c>
      <c r="L46" s="81">
        <v>8.5</v>
      </c>
      <c r="M46" s="65">
        <v>3.18</v>
      </c>
      <c r="N46" s="89">
        <f>IF(M46&gt;=4,(M46-4)*2/L46,-(4-M46)/4)</f>
        <v>-0.20499999999999996</v>
      </c>
      <c r="O46" s="96">
        <f>IF(L46*(1+N46)&gt;10,10,L46*(1+N46))</f>
        <v>6.7575000000000003</v>
      </c>
      <c r="P46" s="65">
        <v>9</v>
      </c>
      <c r="Q46" s="66">
        <v>3.8</v>
      </c>
      <c r="R46" s="89">
        <f>IF(Q46&gt;=4,(Q46-4)*2/P46,-(4-Q46)/4)</f>
        <v>-5.0000000000000044E-2</v>
      </c>
      <c r="S46" s="96">
        <f>IF(P46*(1+R46)&gt;10,10,P46*(1+R46))</f>
        <v>8.5499999999999989</v>
      </c>
      <c r="T46" s="66">
        <v>8.5</v>
      </c>
      <c r="U46" s="66">
        <v>4.0999999999999996</v>
      </c>
      <c r="V46" s="89">
        <f>IF(U46&gt;=4,(U46-4)*2/T46,-(4-U46)/4)</f>
        <v>2.3529411764705799E-2</v>
      </c>
      <c r="W46" s="96">
        <f>IF(T46*(1+V46)&gt;10,10,T46*(1+V46))</f>
        <v>8.6999999999999993</v>
      </c>
      <c r="X46" s="66">
        <v>9.5</v>
      </c>
      <c r="Y46" s="66">
        <v>4.0999999999999996</v>
      </c>
      <c r="Z46" s="89">
        <f>IF(Y46&gt;=4,(Y46-4)*2/X46,-(4-Y46)/4)</f>
        <v>2.1052631578947295E-2</v>
      </c>
      <c r="AA46" s="96">
        <f>IF(X46*(1+Z46)&gt;10,10,X46*(1+Z46))</f>
        <v>9.6999999999999993</v>
      </c>
      <c r="AB46" s="66">
        <v>10</v>
      </c>
      <c r="AC46" s="66">
        <f>(M46+Q46+U46+Y46)/4</f>
        <v>3.7949999999999999</v>
      </c>
      <c r="AD46" s="89">
        <f>IF(AC46&gt;=4,(AC46-4)*2/AB46,-(4-AC46)/4)</f>
        <v>-5.1250000000000018E-2</v>
      </c>
      <c r="AE46" s="66">
        <f>IF(AB46*(1+AD46)&gt;10,10,AB46*(1+AD46))</f>
        <v>9.4875000000000007</v>
      </c>
      <c r="AF46" s="21">
        <f>(O46+S46+W46+AA46+AE46)/5</f>
        <v>8.6389999999999993</v>
      </c>
      <c r="AG46" s="66">
        <v>10</v>
      </c>
      <c r="AH46" s="16">
        <f>H46*0.6+AF46*0.35+AG46*0.05</f>
        <v>6.6136499999999998</v>
      </c>
      <c r="AI46" s="44" t="str">
        <f t="shared" si="0"/>
        <v>Aprovado</v>
      </c>
    </row>
    <row r="47" spans="1:35" x14ac:dyDescent="0.2">
      <c r="A47"/>
      <c r="B47" s="29" t="s">
        <v>59</v>
      </c>
      <c r="C47" s="39"/>
      <c r="D47" s="42" t="s">
        <v>10</v>
      </c>
      <c r="E47" s="74">
        <v>4</v>
      </c>
      <c r="F47" s="27">
        <v>6.8</v>
      </c>
      <c r="G47" s="27">
        <v>7.7</v>
      </c>
      <c r="H47" s="16">
        <f>(F47+G47)/2</f>
        <v>7.25</v>
      </c>
      <c r="I47" s="27">
        <v>10</v>
      </c>
      <c r="J47" s="27">
        <v>10</v>
      </c>
      <c r="K47" s="48">
        <v>10</v>
      </c>
      <c r="L47" s="80">
        <v>7</v>
      </c>
      <c r="M47" s="64">
        <v>3.2</v>
      </c>
      <c r="N47" s="88">
        <f>IF(M47&gt;=4,(M47-4)*2/L47,-(4-M47)/4)</f>
        <v>-0.19999999999999996</v>
      </c>
      <c r="O47" s="95">
        <f>IF(L47*(1+N47)&gt;10,10,L47*(1+N47))</f>
        <v>5.6000000000000005</v>
      </c>
      <c r="P47" s="62">
        <v>7.5</v>
      </c>
      <c r="Q47" s="63">
        <v>4.1399999999999997</v>
      </c>
      <c r="R47" s="88">
        <f>IF(Q47&gt;=4,(Q47-4)*2/P47,-(4-Q47)/4)</f>
        <v>3.7333333333333246E-2</v>
      </c>
      <c r="S47" s="95">
        <f>IF(P47*(1+R47)&gt;10,10,P47*(1+R47))</f>
        <v>7.7799999999999994</v>
      </c>
      <c r="T47" s="63">
        <v>7.2</v>
      </c>
      <c r="U47" s="63">
        <v>4.7</v>
      </c>
      <c r="V47" s="88">
        <f>IF(U47&gt;=4,(U47-4)*2/T47,-(4-U47)/4)</f>
        <v>0.19444444444444448</v>
      </c>
      <c r="W47" s="95">
        <f>IF(T47*(1+V47)&gt;10,10,T47*(1+V47))</f>
        <v>8.6</v>
      </c>
      <c r="X47" s="63">
        <v>8.6</v>
      </c>
      <c r="Y47" s="63">
        <v>4.5999999999999996</v>
      </c>
      <c r="Z47" s="88">
        <f>IF(Y47&gt;=4,(Y47-4)*2/X47,-(4-Y47)/4)</f>
        <v>0.13953488372093015</v>
      </c>
      <c r="AA47" s="95">
        <f>IF(X47*(1+Z47)&gt;10,10,X47*(1+Z47))</f>
        <v>9.7999999999999972</v>
      </c>
      <c r="AB47" s="63">
        <v>8</v>
      </c>
      <c r="AC47" s="63">
        <f>(M47+Q47+U47+Y47)/4</f>
        <v>4.16</v>
      </c>
      <c r="AD47" s="88">
        <f>IF(AC47&gt;=4,(AC47-4)*2/AB47,-(4-AC47)/4)</f>
        <v>4.0000000000000036E-2</v>
      </c>
      <c r="AE47" s="63">
        <f>IF(AB47*(1+AD47)&gt;10,10,AB47*(1+AD47))</f>
        <v>8.32</v>
      </c>
      <c r="AF47" s="21">
        <f>(O47+S47+W47+AA47+AE47)/5</f>
        <v>8.02</v>
      </c>
      <c r="AG47" s="63">
        <v>9.5</v>
      </c>
      <c r="AH47" s="16">
        <f>H47*0.6+AF47*0.35+AG47*0.05</f>
        <v>7.6319999999999988</v>
      </c>
      <c r="AI47" s="44" t="str">
        <f t="shared" si="0"/>
        <v>Aprovado</v>
      </c>
    </row>
    <row r="48" spans="1:35" x14ac:dyDescent="0.2">
      <c r="A48"/>
      <c r="B48" s="29" t="s">
        <v>60</v>
      </c>
      <c r="C48" s="39"/>
      <c r="D48" s="42" t="s">
        <v>10</v>
      </c>
      <c r="E48" s="70">
        <v>1</v>
      </c>
      <c r="F48" s="27">
        <v>6.4</v>
      </c>
      <c r="G48" s="27">
        <v>6.6</v>
      </c>
      <c r="H48" s="16">
        <f>(F48+G48)/2</f>
        <v>6.5</v>
      </c>
      <c r="I48" s="27"/>
      <c r="J48" s="27"/>
      <c r="K48" s="48">
        <v>7.5</v>
      </c>
      <c r="L48" s="77">
        <v>8.5</v>
      </c>
      <c r="M48" s="54">
        <v>4.6100000000000003</v>
      </c>
      <c r="N48" s="85">
        <f>IF(M48&gt;=4,(M48-4)*2/L48,-(4-M48)/4)</f>
        <v>0.14352941176470596</v>
      </c>
      <c r="O48" s="92">
        <f>IF(L48*(1+N48)&gt;10,10,L48*(1+N48))</f>
        <v>9.7200000000000006</v>
      </c>
      <c r="P48" s="54">
        <v>8.5</v>
      </c>
      <c r="Q48" s="55">
        <v>4.3</v>
      </c>
      <c r="R48" s="85">
        <f>IF(Q48&gt;=4,(Q48-4)*2/P48,-(4-Q48)/4)</f>
        <v>7.0588235294117604E-2</v>
      </c>
      <c r="S48" s="92">
        <f>IF(P48*(1+R48)&gt;10,10,P48*(1+R48))</f>
        <v>9.1</v>
      </c>
      <c r="T48" s="55">
        <v>8.3000000000000007</v>
      </c>
      <c r="U48" s="55">
        <v>4.3</v>
      </c>
      <c r="V48" s="85">
        <f>IF(U48&gt;=4,(U48-4)*2/T48,-(4-U48)/4)</f>
        <v>7.2289156626505979E-2</v>
      </c>
      <c r="W48" s="92">
        <f>IF(T48*(1+V48)&gt;10,10,T48*(1+V48))</f>
        <v>8.9</v>
      </c>
      <c r="X48" s="55">
        <v>7.8</v>
      </c>
      <c r="Y48" s="55">
        <v>4.25</v>
      </c>
      <c r="Z48" s="85">
        <f>IF(Y48&gt;=4,(Y48-4)*2/X48,-(4-Y48)/4)</f>
        <v>6.4102564102564111E-2</v>
      </c>
      <c r="AA48" s="92">
        <f>IF(X48*(1+Z48)&gt;10,10,X48*(1+Z48))</f>
        <v>8.2999999999999989</v>
      </c>
      <c r="AB48" s="55">
        <v>8</v>
      </c>
      <c r="AC48" s="55">
        <f>(M48+Q48+U48+Y48)/4</f>
        <v>4.3650000000000002</v>
      </c>
      <c r="AD48" s="85">
        <f>IF(AC48&gt;=4,(AC48-4)*2/AB48,-(4-AC48)/4)</f>
        <v>9.1250000000000053E-2</v>
      </c>
      <c r="AE48" s="55">
        <f>IF(AB48*(1+AD48)&gt;10,10,AB48*(1+AD48))</f>
        <v>8.73</v>
      </c>
      <c r="AF48" s="21">
        <f>(O48+S48+W48+AA48+AE48)/5</f>
        <v>8.9499999999999993</v>
      </c>
      <c r="AG48" s="55">
        <v>9</v>
      </c>
      <c r="AH48" s="16">
        <f>H48*0.6+AF48*0.35+AG48*0.05</f>
        <v>7.482499999999999</v>
      </c>
      <c r="AI48" s="44" t="str">
        <f t="shared" si="0"/>
        <v>Aprovado</v>
      </c>
    </row>
    <row r="49" spans="1:36" x14ac:dyDescent="0.2">
      <c r="A49"/>
      <c r="B49" s="29" t="s">
        <v>61</v>
      </c>
      <c r="C49" s="39"/>
      <c r="D49" s="42" t="s">
        <v>10</v>
      </c>
      <c r="E49" s="70">
        <v>1</v>
      </c>
      <c r="F49" s="27">
        <v>6.6</v>
      </c>
      <c r="G49" s="27">
        <v>7.6</v>
      </c>
      <c r="H49" s="16">
        <f>(F49+G49)/2</f>
        <v>7.1</v>
      </c>
      <c r="I49" s="27"/>
      <c r="J49" s="27"/>
      <c r="K49" s="48">
        <v>10</v>
      </c>
      <c r="L49" s="77">
        <v>8.5</v>
      </c>
      <c r="M49" s="56">
        <v>4.5</v>
      </c>
      <c r="N49" s="85">
        <f>IF(M49&gt;=4,(M49-4)*2/L49,-(4-M49)/4)</f>
        <v>0.11764705882352941</v>
      </c>
      <c r="O49" s="92">
        <f>IF(L49*(1+N49)&gt;10,10,L49*(1+N49))</f>
        <v>9.5</v>
      </c>
      <c r="P49" s="54">
        <v>8.5</v>
      </c>
      <c r="Q49" s="55">
        <v>4.5</v>
      </c>
      <c r="R49" s="85">
        <f>IF(Q49&gt;=4,(Q49-4)*2/P49,-(4-Q49)/4)</f>
        <v>0.11764705882352941</v>
      </c>
      <c r="S49" s="92">
        <f>IF(P49*(1+R49)&gt;10,10,P49*(1+R49))</f>
        <v>9.5</v>
      </c>
      <c r="T49" s="55">
        <v>8.3000000000000007</v>
      </c>
      <c r="U49" s="55">
        <v>4.5</v>
      </c>
      <c r="V49" s="85">
        <f>IF(U49&gt;=4,(U49-4)*2/T49,-(4-U49)/4)</f>
        <v>0.12048192771084336</v>
      </c>
      <c r="W49" s="92">
        <f>IF(T49*(1+V49)&gt;10,10,T49*(1+V49))</f>
        <v>9.3000000000000007</v>
      </c>
      <c r="X49" s="55">
        <v>7.8</v>
      </c>
      <c r="Y49" s="55">
        <v>4.75</v>
      </c>
      <c r="Z49" s="85">
        <f>IF(Y49&gt;=4,(Y49-4)*2/X49,-(4-Y49)/4)</f>
        <v>0.19230769230769232</v>
      </c>
      <c r="AA49" s="92">
        <f>IF(X49*(1+Z49)&gt;10,10,X49*(1+Z49))</f>
        <v>9.2999999999999989</v>
      </c>
      <c r="AB49" s="55">
        <v>8</v>
      </c>
      <c r="AC49" s="55">
        <f>(M49+Q49+U49+Y49)/4</f>
        <v>4.5625</v>
      </c>
      <c r="AD49" s="85">
        <f>IF(AC49&gt;=4,(AC49-4)*2/AB49,-(4-AC49)/4)</f>
        <v>0.140625</v>
      </c>
      <c r="AE49" s="55">
        <f>IF(AB49*(1+AD49)&gt;10,10,AB49*(1+AD49))</f>
        <v>9.125</v>
      </c>
      <c r="AF49" s="21">
        <f>(O49+S49+W49+AA49+AE49)/5</f>
        <v>9.3450000000000006</v>
      </c>
      <c r="AG49" s="55">
        <v>9</v>
      </c>
      <c r="AH49" s="16">
        <f>H49*0.6+AF49*0.35+AG49*0.05</f>
        <v>7.9807499999999996</v>
      </c>
      <c r="AI49" s="44" t="str">
        <f t="shared" si="0"/>
        <v>Aprovado</v>
      </c>
    </row>
    <row r="50" spans="1:36" x14ac:dyDescent="0.2">
      <c r="A50"/>
      <c r="B50" s="29" t="s">
        <v>62</v>
      </c>
      <c r="C50" s="39"/>
      <c r="D50" s="42" t="s">
        <v>10</v>
      </c>
      <c r="E50" s="73">
        <v>5</v>
      </c>
      <c r="F50" s="27">
        <v>6.3</v>
      </c>
      <c r="G50" s="27">
        <v>8.1</v>
      </c>
      <c r="H50" s="16">
        <f>(F50+G50)/2</f>
        <v>7.1999999999999993</v>
      </c>
      <c r="I50" s="27">
        <v>10</v>
      </c>
      <c r="J50" s="27">
        <v>10</v>
      </c>
      <c r="K50" s="48">
        <v>10</v>
      </c>
      <c r="L50" s="81">
        <v>8.5</v>
      </c>
      <c r="M50" s="67">
        <v>3.46</v>
      </c>
      <c r="N50" s="89">
        <f>IF(M50&gt;=4,(M50-4)*2/L50,-(4-M50)/4)</f>
        <v>-0.13500000000000001</v>
      </c>
      <c r="O50" s="96">
        <f>IF(L50*(1+N50)&gt;10,10,L50*(1+N50))</f>
        <v>7.3525</v>
      </c>
      <c r="P50" s="65">
        <v>9</v>
      </c>
      <c r="Q50" s="66">
        <v>4.2</v>
      </c>
      <c r="R50" s="89">
        <f>IF(Q50&gt;=4,(Q50-4)*2/P50,-(4-Q50)/4)</f>
        <v>4.4444444444444481E-2</v>
      </c>
      <c r="S50" s="96">
        <f>IF(P50*(1+R50)&gt;10,10,P50*(1+R50))</f>
        <v>9.4</v>
      </c>
      <c r="T50" s="66">
        <v>8.5</v>
      </c>
      <c r="U50" s="66">
        <v>4.0999999999999996</v>
      </c>
      <c r="V50" s="89">
        <f>IF(U50&gt;=4,(U50-4)*2/T50,-(4-U50)/4)</f>
        <v>2.3529411764705799E-2</v>
      </c>
      <c r="W50" s="96">
        <f>IF(T50*(1+V50)&gt;10,10,T50*(1+V50))</f>
        <v>8.6999999999999993</v>
      </c>
      <c r="X50" s="66">
        <v>9.5</v>
      </c>
      <c r="Y50" s="66">
        <v>4.4000000000000004</v>
      </c>
      <c r="Z50" s="89">
        <f>IF(Y50&gt;=4,(Y50-4)*2/X50,-(4-Y50)/4)</f>
        <v>8.4210526315789555E-2</v>
      </c>
      <c r="AA50" s="96">
        <f>IF(X50*(1+Z50)&gt;10,10,X50*(1+Z50))</f>
        <v>10</v>
      </c>
      <c r="AB50" s="66">
        <v>10</v>
      </c>
      <c r="AC50" s="66">
        <f>(M50+Q50+U50+Y50)/4</f>
        <v>4.04</v>
      </c>
      <c r="AD50" s="89">
        <f>IF(AC50&gt;=4,(AC50-4)*2/AB50,-(4-AC50)/4)</f>
        <v>8.0000000000000071E-3</v>
      </c>
      <c r="AE50" s="66">
        <f>IF(AB50*(1+AD50)&gt;10,10,AB50*(1+AD50))</f>
        <v>10</v>
      </c>
      <c r="AF50" s="21">
        <f>(O50+S50+W50+AA50+AE50)/5</f>
        <v>9.0905000000000005</v>
      </c>
      <c r="AG50" s="66">
        <v>10</v>
      </c>
      <c r="AH50" s="16">
        <f>H50*0.6+AF50*0.35+AG50*0.05</f>
        <v>8.0016749999999988</v>
      </c>
      <c r="AI50" s="44" t="str">
        <f t="shared" si="0"/>
        <v>Aprovado</v>
      </c>
    </row>
    <row r="51" spans="1:36" ht="13.5" thickBot="1" x14ac:dyDescent="0.25">
      <c r="A51"/>
      <c r="B51" s="29" t="s">
        <v>63</v>
      </c>
      <c r="C51" s="39"/>
      <c r="D51" s="43" t="s">
        <v>10</v>
      </c>
      <c r="E51" s="75">
        <v>2</v>
      </c>
      <c r="F51" s="27">
        <v>9</v>
      </c>
      <c r="G51" s="27">
        <v>9.1999999999999993</v>
      </c>
      <c r="H51" s="16">
        <f>(F51+G51)/2</f>
        <v>9.1</v>
      </c>
      <c r="I51" s="27">
        <v>10</v>
      </c>
      <c r="J51" s="27">
        <v>10</v>
      </c>
      <c r="K51" s="49">
        <v>10</v>
      </c>
      <c r="L51" s="99">
        <v>8.5</v>
      </c>
      <c r="M51" s="100">
        <v>4.5999999999999996</v>
      </c>
      <c r="N51" s="101">
        <f>IF(M51&gt;=4,(M51-4)*2/L51,-(4-M51)/4)</f>
        <v>0.14117647058823521</v>
      </c>
      <c r="O51" s="102">
        <f>IF(L51*(1+N51)&gt;10,10,L51*(1+N51))</f>
        <v>9.6999999999999993</v>
      </c>
      <c r="P51" s="57">
        <v>6</v>
      </c>
      <c r="Q51" s="58">
        <v>4.7</v>
      </c>
      <c r="R51" s="101">
        <f>IF(Q51&gt;=4,(Q51-4)*2/P51,-(4-Q51)/4)</f>
        <v>0.23333333333333339</v>
      </c>
      <c r="S51" s="102">
        <f>IF(P51*(1+R51)&gt;10,10,P51*(1+R51))</f>
        <v>7.4</v>
      </c>
      <c r="T51" s="58">
        <v>8.6999999999999993</v>
      </c>
      <c r="U51" s="58">
        <v>4.5599999999999996</v>
      </c>
      <c r="V51" s="101">
        <f>IF(U51&gt;=4,(U51-4)*2/T51,-(4-U51)/4)</f>
        <v>0.12873563218390796</v>
      </c>
      <c r="W51" s="102">
        <f>IF(T51*(1+V51)&gt;10,10,T51*(1+V51))</f>
        <v>9.8199999999999985</v>
      </c>
      <c r="X51" s="58">
        <v>8.6999999999999993</v>
      </c>
      <c r="Y51" s="58">
        <v>4.5999999999999996</v>
      </c>
      <c r="Z51" s="101">
        <f>IF(Y51&gt;=4,(Y51-4)*2/X51,-(4-Y51)/4)</f>
        <v>0.13793103448275856</v>
      </c>
      <c r="AA51" s="102">
        <f>IF(X51*(1+Z51)&gt;10,10,X51*(1+Z51))</f>
        <v>9.8999999999999986</v>
      </c>
      <c r="AB51" s="58">
        <v>8</v>
      </c>
      <c r="AC51" s="58">
        <f>(M51+Q51+U51+Y51)/4</f>
        <v>4.6150000000000002</v>
      </c>
      <c r="AD51" s="101">
        <f>IF(AC51&gt;=4,(AC51-4)*2/AB51,-(4-AC51)/4)</f>
        <v>0.15375000000000005</v>
      </c>
      <c r="AE51" s="103">
        <f>IF(AB51*(1+AD51)&gt;10,10,AB51*(1+AD51))</f>
        <v>9.23</v>
      </c>
      <c r="AF51" s="21">
        <f>(O51+S51+W51+AA51+AE51)/5</f>
        <v>9.2099999999999991</v>
      </c>
      <c r="AG51" s="58">
        <v>9</v>
      </c>
      <c r="AH51" s="16">
        <f>H51*0.6+AF51*0.35+AG51*0.05</f>
        <v>9.133499999999998</v>
      </c>
      <c r="AI51" s="44" t="str">
        <f t="shared" si="0"/>
        <v>Aprovado</v>
      </c>
    </row>
    <row r="52" spans="1:36" ht="13.5" thickTop="1" x14ac:dyDescent="0.2">
      <c r="B52" s="12" t="s">
        <v>6</v>
      </c>
      <c r="C52" s="23"/>
      <c r="D52" s="23"/>
      <c r="E52" s="23"/>
      <c r="F52" s="22">
        <f>COUNT(F$4:F$51)</f>
        <v>38</v>
      </c>
      <c r="G52" s="22">
        <f>COUNT(G$4:G$51)</f>
        <v>36</v>
      </c>
      <c r="H52" s="22">
        <f>COUNT(H$4:H$51)</f>
        <v>48</v>
      </c>
      <c r="I52" s="17">
        <f>COUNT(I$4:I$51)</f>
        <v>34</v>
      </c>
      <c r="J52" s="17">
        <f>COUNT(J$4:J$51)</f>
        <v>28</v>
      </c>
      <c r="K52" s="17">
        <f>COUNT(K$4:K$51)</f>
        <v>34</v>
      </c>
      <c r="L52" s="17">
        <f>COUNT(L$4:L$51)</f>
        <v>38</v>
      </c>
      <c r="M52" s="17"/>
      <c r="N52" s="17"/>
      <c r="O52" s="17"/>
      <c r="P52" s="17">
        <f>COUNT(P$4:P$51)</f>
        <v>38</v>
      </c>
      <c r="Q52" s="17"/>
      <c r="R52" s="17"/>
      <c r="S52" s="17"/>
      <c r="T52" s="17">
        <f>COUNT(T$4:T$51)</f>
        <v>38</v>
      </c>
      <c r="U52" s="17"/>
      <c r="V52" s="17"/>
      <c r="W52" s="17"/>
      <c r="X52" s="17">
        <f>COUNT(X$4:X$51)</f>
        <v>38</v>
      </c>
      <c r="Y52" s="17"/>
      <c r="Z52" s="17"/>
      <c r="AA52" s="17"/>
      <c r="AB52" s="17">
        <f>COUNT(AB$4:AB$51)</f>
        <v>38</v>
      </c>
      <c r="AC52" s="17"/>
      <c r="AD52" s="17"/>
      <c r="AE52" s="17"/>
      <c r="AF52" s="17">
        <f>COUNT(AF$4:AF$51)</f>
        <v>48</v>
      </c>
      <c r="AG52" s="17">
        <f>COUNT(AG$4:AG$51)</f>
        <v>36</v>
      </c>
      <c r="AH52" s="22">
        <f>COUNT(AH$4:AH$51)</f>
        <v>48</v>
      </c>
      <c r="AI52" s="20"/>
    </row>
    <row r="53" spans="1:36" x14ac:dyDescent="0.2">
      <c r="B53" s="13" t="s">
        <v>1</v>
      </c>
      <c r="C53" s="24"/>
      <c r="D53" s="24"/>
      <c r="E53" s="24"/>
      <c r="F53" s="18">
        <f>AVERAGE(F$4:F$51)</f>
        <v>6.3315789473684214</v>
      </c>
      <c r="G53" s="18">
        <f>AVERAGE(G$4:G$51)</f>
        <v>6.8749999999999991</v>
      </c>
      <c r="H53" s="18">
        <f>AVERAGE(H$4:H$51)</f>
        <v>5.0843749999999979</v>
      </c>
      <c r="I53" s="18">
        <f>AVERAGE(I$4:I$51)</f>
        <v>9.4294117647058826</v>
      </c>
      <c r="J53" s="18">
        <f>AVERAGE(J$4:J$51)</f>
        <v>9.6071428571428577</v>
      </c>
      <c r="K53" s="18">
        <f>AVERAGE(K$4:K$51)</f>
        <v>9.5</v>
      </c>
      <c r="L53" s="18">
        <f>AVERAGE(L$4:L$51)</f>
        <v>7.9473684210526319</v>
      </c>
      <c r="M53" s="18"/>
      <c r="N53" s="18"/>
      <c r="O53" s="18"/>
      <c r="P53" s="18">
        <f>AVERAGE(P$4:P$51)</f>
        <v>7.9473684210526319</v>
      </c>
      <c r="Q53" s="18"/>
      <c r="R53" s="18"/>
      <c r="S53" s="18"/>
      <c r="T53" s="18">
        <f>AVERAGE(T$4:T$51)</f>
        <v>8.2368421052631557</v>
      </c>
      <c r="U53" s="18"/>
      <c r="V53" s="18"/>
      <c r="W53" s="18"/>
      <c r="X53" s="18">
        <f>AVERAGE(X$4:X$51)</f>
        <v>8.4947368421052634</v>
      </c>
      <c r="Y53" s="18"/>
      <c r="Z53" s="18"/>
      <c r="AA53" s="18"/>
      <c r="AB53" s="18">
        <f>AVERAGE(AB$4:AB$51)</f>
        <v>8.4526315789473703</v>
      </c>
      <c r="AC53" s="18"/>
      <c r="AD53" s="18"/>
      <c r="AE53" s="18"/>
      <c r="AF53" s="18">
        <f>AVERAGE(AF$4:AF$51)</f>
        <v>6.2353072916666656</v>
      </c>
      <c r="AG53" s="18">
        <f>AVERAGE(AG$4:AG$51)</f>
        <v>9.4444444444444446</v>
      </c>
      <c r="AH53" s="18">
        <f>AVERAGE(AH$4:AH$51)</f>
        <v>5.5871492187499996</v>
      </c>
      <c r="AI53" s="10"/>
    </row>
    <row r="54" spans="1:36" x14ac:dyDescent="0.2">
      <c r="B54" s="13" t="s">
        <v>2</v>
      </c>
      <c r="C54" s="24"/>
      <c r="D54" s="24"/>
      <c r="E54" s="24"/>
      <c r="F54" s="18">
        <f>MEDIAN(F$4:F$51)</f>
        <v>6.35</v>
      </c>
      <c r="G54" s="18">
        <f>MEDIAN(G$4:G$51)</f>
        <v>7</v>
      </c>
      <c r="H54" s="18">
        <f>MEDIAN(H$4:H$51)</f>
        <v>5.85</v>
      </c>
      <c r="I54" s="18">
        <f>MEDIAN(I$4:I$51)</f>
        <v>10</v>
      </c>
      <c r="J54" s="18">
        <f>MEDIAN(J$4:J$51)</f>
        <v>10</v>
      </c>
      <c r="K54" s="18">
        <f>MEDIAN(K$4:K$51)</f>
        <v>10</v>
      </c>
      <c r="L54" s="18">
        <f>MEDIAN(L$4:L$51)</f>
        <v>8.5</v>
      </c>
      <c r="M54" s="18"/>
      <c r="N54" s="18"/>
      <c r="O54" s="18"/>
      <c r="P54" s="18">
        <f>MEDIAN(P$4:P$51)</f>
        <v>8.5</v>
      </c>
      <c r="Q54" s="18"/>
      <c r="R54" s="18"/>
      <c r="S54" s="18"/>
      <c r="T54" s="18">
        <f>MEDIAN(T$4:T$51)</f>
        <v>8.3000000000000007</v>
      </c>
      <c r="U54" s="18"/>
      <c r="V54" s="18"/>
      <c r="W54" s="18"/>
      <c r="X54" s="18">
        <f>MEDIAN(X$4:X$51)</f>
        <v>8.6</v>
      </c>
      <c r="Y54" s="18"/>
      <c r="Z54" s="18"/>
      <c r="AA54" s="18"/>
      <c r="AB54" s="18">
        <f>MEDIAN(AB$4:AB$51)</f>
        <v>8</v>
      </c>
      <c r="AC54" s="18"/>
      <c r="AD54" s="18"/>
      <c r="AE54" s="18"/>
      <c r="AF54" s="18">
        <f>MEDIAN(AF$4:AF$51)</f>
        <v>8.4124999999999996</v>
      </c>
      <c r="AG54" s="18">
        <f>MEDIAN(AG$4:AG$51)</f>
        <v>9.5</v>
      </c>
      <c r="AH54" s="18">
        <f>MEDIAN(AH$4:AH$51)</f>
        <v>6.8861249999999989</v>
      </c>
      <c r="AI54" s="68"/>
    </row>
    <row r="55" spans="1:36" x14ac:dyDescent="0.2">
      <c r="B55" s="14" t="s">
        <v>3</v>
      </c>
      <c r="C55" s="25"/>
      <c r="D55" s="25"/>
      <c r="E55" s="25"/>
      <c r="F55" s="18">
        <f>MAX(F$4:F$51)</f>
        <v>9.9</v>
      </c>
      <c r="G55" s="18">
        <f>MAX(G$4:G$51)</f>
        <v>9.6</v>
      </c>
      <c r="H55" s="18">
        <f>MAX(H$4:H$51)</f>
        <v>9.1000000000000014</v>
      </c>
      <c r="I55" s="18">
        <f>MAX(I$4:I$51)</f>
        <v>10</v>
      </c>
      <c r="J55" s="18">
        <f>MAX(J$4:J$51)</f>
        <v>10</v>
      </c>
      <c r="K55" s="18">
        <f>MAX(K$4:K$51)</f>
        <v>10</v>
      </c>
      <c r="L55" s="18">
        <f>MAX(L$4:L$51)</f>
        <v>8.5</v>
      </c>
      <c r="M55" s="18"/>
      <c r="N55" s="18"/>
      <c r="O55" s="18"/>
      <c r="P55" s="18">
        <f>MAX(P$4:P$51)</f>
        <v>9</v>
      </c>
      <c r="Q55" s="18"/>
      <c r="R55" s="18"/>
      <c r="S55" s="18"/>
      <c r="T55" s="18">
        <f>MAX(T$4:T$51)</f>
        <v>8.6999999999999993</v>
      </c>
      <c r="U55" s="18"/>
      <c r="V55" s="18"/>
      <c r="W55" s="18"/>
      <c r="X55" s="18">
        <f>MAX(X$4:X$51)</f>
        <v>9.5</v>
      </c>
      <c r="Y55" s="18"/>
      <c r="Z55" s="18"/>
      <c r="AA55" s="18"/>
      <c r="AB55" s="18">
        <f>MAX(AB$4:AB$51)</f>
        <v>10</v>
      </c>
      <c r="AC55" s="18"/>
      <c r="AD55" s="18"/>
      <c r="AE55" s="18"/>
      <c r="AF55" s="18">
        <f>MAX(AF$4:AF$51)</f>
        <v>9.9400000000000013</v>
      </c>
      <c r="AG55" s="18">
        <f>MAX(AG$4:AG$51)</f>
        <v>10</v>
      </c>
      <c r="AH55" s="18">
        <f>MAX(AH$4:AH$51)</f>
        <v>9.1689999999999987</v>
      </c>
      <c r="AI55" s="9"/>
    </row>
    <row r="56" spans="1:36" ht="13.5" thickBot="1" x14ac:dyDescent="0.25">
      <c r="B56" s="15" t="s">
        <v>4</v>
      </c>
      <c r="C56" s="26"/>
      <c r="D56" s="26"/>
      <c r="E56" s="26"/>
      <c r="F56" s="19">
        <f>MIN(F$4:F$51)</f>
        <v>3.3</v>
      </c>
      <c r="G56" s="19">
        <f>MIN(G$4:G$51)</f>
        <v>3.9</v>
      </c>
      <c r="H56" s="19">
        <f>MIN(H$4:H$51)</f>
        <v>0</v>
      </c>
      <c r="I56" s="19">
        <f>MIN(I$4:I$51)</f>
        <v>5</v>
      </c>
      <c r="J56" s="19">
        <f>MIN(J$4:J$51)</f>
        <v>4</v>
      </c>
      <c r="K56" s="19">
        <f>MIN(K$4:K$51)</f>
        <v>6</v>
      </c>
      <c r="L56" s="19">
        <f>MIN(L$4:L$51)</f>
        <v>7</v>
      </c>
      <c r="M56" s="19"/>
      <c r="N56" s="19"/>
      <c r="O56" s="19"/>
      <c r="P56" s="19">
        <f>MIN(P$4:P$51)</f>
        <v>6</v>
      </c>
      <c r="Q56" s="19"/>
      <c r="R56" s="19"/>
      <c r="S56" s="19"/>
      <c r="T56" s="19">
        <f>MIN(T$4:T$51)</f>
        <v>7.2</v>
      </c>
      <c r="U56" s="19"/>
      <c r="V56" s="19"/>
      <c r="W56" s="19"/>
      <c r="X56" s="19">
        <f>MIN(X$4:X$51)</f>
        <v>7.8</v>
      </c>
      <c r="Y56" s="19"/>
      <c r="Z56" s="19"/>
      <c r="AA56" s="19"/>
      <c r="AB56" s="19">
        <f>MIN(AB$4:AB$51)</f>
        <v>8</v>
      </c>
      <c r="AC56" s="19"/>
      <c r="AD56" s="19"/>
      <c r="AE56" s="19"/>
      <c r="AF56" s="19">
        <f>MIN(AF$4:AF$51)</f>
        <v>0</v>
      </c>
      <c r="AG56" s="19">
        <f>MIN(AG$4:AG$51)</f>
        <v>9</v>
      </c>
      <c r="AH56" s="19">
        <f>MIN(AH$4:AH$51)</f>
        <v>0</v>
      </c>
      <c r="AI56" s="69"/>
    </row>
    <row r="57" spans="1:36" ht="13.5" thickTop="1" x14ac:dyDescent="0.2">
      <c r="B57" s="7"/>
      <c r="C57" s="7"/>
      <c r="D57" s="7"/>
      <c r="E57" s="3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6" x14ac:dyDescent="0.2">
      <c r="B58" s="7"/>
      <c r="C58" s="7"/>
      <c r="D58" s="7"/>
      <c r="E58" s="3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">
      <c r="B59" s="7"/>
      <c r="C59" s="7"/>
      <c r="D59" s="7"/>
      <c r="E59" s="3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2">
      <c r="B60" s="7"/>
      <c r="C60" s="7"/>
      <c r="D60" s="7"/>
      <c r="E60" s="3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6" x14ac:dyDescent="0.2">
      <c r="B61" s="7"/>
      <c r="C61" s="7"/>
      <c r="D61" s="7"/>
      <c r="E61" s="3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6" x14ac:dyDescent="0.2">
      <c r="B62" s="7"/>
      <c r="C62" s="7"/>
      <c r="D62" s="7"/>
      <c r="E62" s="31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6" x14ac:dyDescent="0.2">
      <c r="B63" s="7"/>
      <c r="C63" s="7"/>
      <c r="D63" s="7"/>
      <c r="E63" s="31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6" x14ac:dyDescent="0.2">
      <c r="B64" s="7"/>
      <c r="C64" s="7"/>
      <c r="D64" s="7"/>
      <c r="E64" s="31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40" x14ac:dyDescent="0.2">
      <c r="B65" s="7"/>
      <c r="C65" s="7"/>
      <c r="D65" s="7"/>
      <c r="E65" s="3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2:40" x14ac:dyDescent="0.2">
      <c r="B66" s="7"/>
      <c r="C66" s="7"/>
      <c r="D66" s="7"/>
      <c r="E66" s="31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2:40" x14ac:dyDescent="0.2">
      <c r="B67" s="7"/>
      <c r="C67" s="7"/>
      <c r="D67" s="7"/>
      <c r="E67" s="31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2:40" x14ac:dyDescent="0.2">
      <c r="B68" s="7"/>
      <c r="C68" s="7"/>
      <c r="D68" s="7"/>
      <c r="E68" s="31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2:40" x14ac:dyDescent="0.2">
      <c r="B69" s="7"/>
      <c r="C69" s="7"/>
      <c r="D69" s="7"/>
      <c r="E69" s="31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K69" s="5"/>
    </row>
    <row r="70" spans="2:40" x14ac:dyDescent="0.2">
      <c r="B70" s="7"/>
      <c r="C70" s="7"/>
      <c r="D70" s="7"/>
      <c r="E70" s="3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K70" s="5"/>
    </row>
    <row r="71" spans="2:40" x14ac:dyDescent="0.2">
      <c r="B71" s="7"/>
      <c r="C71" s="7"/>
      <c r="D71" s="7"/>
      <c r="E71" s="3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K71" s="5"/>
    </row>
    <row r="72" spans="2:40" x14ac:dyDescent="0.2">
      <c r="B72" s="7"/>
      <c r="C72" s="7"/>
      <c r="D72" s="7"/>
      <c r="E72" s="3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K72" s="5"/>
      <c r="AL72" s="5"/>
      <c r="AM72" s="5"/>
      <c r="AN72" s="5"/>
    </row>
    <row r="73" spans="2:40" x14ac:dyDescent="0.2">
      <c r="B73" s="7"/>
      <c r="C73" s="7"/>
      <c r="D73" s="7"/>
      <c r="E73" s="31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K73" s="5"/>
      <c r="AL73" s="5"/>
      <c r="AM73" s="5"/>
      <c r="AN73" s="5"/>
    </row>
    <row r="74" spans="2:40" x14ac:dyDescent="0.2">
      <c r="B74" s="7"/>
      <c r="C74" s="7"/>
      <c r="D74" s="7"/>
      <c r="E74" s="31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K74" s="5"/>
      <c r="AL74" s="5"/>
      <c r="AM74" s="5"/>
      <c r="AN74" s="5"/>
    </row>
    <row r="75" spans="2:40" x14ac:dyDescent="0.2">
      <c r="B75" s="7"/>
      <c r="C75" s="7"/>
      <c r="D75" s="7"/>
      <c r="E75" s="31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K75" s="5"/>
      <c r="AL75" s="5"/>
      <c r="AM75" s="5"/>
      <c r="AN75" s="5"/>
    </row>
    <row r="76" spans="2:40" x14ac:dyDescent="0.2">
      <c r="B76" s="7"/>
      <c r="C76" s="7"/>
      <c r="D76" s="7"/>
      <c r="E76" s="3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K76" s="5"/>
      <c r="AL76" s="5"/>
      <c r="AM76" s="5"/>
      <c r="AN76" s="5"/>
    </row>
    <row r="77" spans="2:40" x14ac:dyDescent="0.2">
      <c r="B77" s="7"/>
      <c r="C77" s="7"/>
      <c r="D77" s="7"/>
      <c r="E77" s="3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K77" s="5"/>
      <c r="AL77" s="5"/>
      <c r="AM77" s="5"/>
      <c r="AN77" s="5"/>
    </row>
    <row r="78" spans="2:40" x14ac:dyDescent="0.2">
      <c r="B78" s="7"/>
      <c r="C78" s="7"/>
      <c r="D78" s="7"/>
      <c r="E78" s="3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K78" s="5"/>
      <c r="AL78" s="5"/>
      <c r="AM78" s="5"/>
      <c r="AN78" s="5"/>
    </row>
    <row r="79" spans="2:40" x14ac:dyDescent="0.2">
      <c r="B79" s="7"/>
      <c r="C79" s="7"/>
      <c r="D79" s="7"/>
      <c r="E79" s="3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K79" s="5"/>
      <c r="AL79" s="5"/>
      <c r="AM79" s="5"/>
      <c r="AN79" s="5"/>
    </row>
    <row r="80" spans="2:40" x14ac:dyDescent="0.2">
      <c r="B80" s="7"/>
      <c r="C80" s="7"/>
      <c r="D80" s="7"/>
      <c r="E80" s="31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K80" s="5"/>
      <c r="AL80" s="5"/>
      <c r="AM80" s="5"/>
      <c r="AN80" s="5"/>
    </row>
    <row r="81" spans="2:40" x14ac:dyDescent="0.2">
      <c r="B81" s="7"/>
      <c r="C81" s="7"/>
      <c r="D81" s="7"/>
      <c r="E81" s="31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K81" s="5"/>
      <c r="AL81" s="5"/>
      <c r="AM81" s="5"/>
      <c r="AN81" s="5"/>
    </row>
    <row r="82" spans="2:40" x14ac:dyDescent="0.2">
      <c r="B82" s="7"/>
      <c r="C82" s="7"/>
      <c r="D82" s="7"/>
      <c r="E82" s="31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K82" s="5"/>
      <c r="AL82" s="5"/>
      <c r="AM82" s="5"/>
      <c r="AN82" s="5"/>
    </row>
    <row r="83" spans="2:40" x14ac:dyDescent="0.2">
      <c r="B83" s="7"/>
      <c r="C83" s="7"/>
      <c r="D83" s="7"/>
      <c r="E83" s="31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K83" s="5"/>
      <c r="AL83" s="5"/>
      <c r="AM83" s="5"/>
      <c r="AN83" s="5"/>
    </row>
    <row r="84" spans="2:40" x14ac:dyDescent="0.2">
      <c r="B84" s="7"/>
      <c r="C84" s="7"/>
      <c r="D84" s="7"/>
      <c r="E84" s="31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K84" s="5"/>
      <c r="AL84" s="5"/>
      <c r="AM84" s="5"/>
      <c r="AN84" s="5"/>
    </row>
    <row r="85" spans="2:40" x14ac:dyDescent="0.2">
      <c r="B85" s="7"/>
      <c r="C85" s="7"/>
      <c r="D85" s="7"/>
      <c r="E85" s="31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K85" s="5"/>
      <c r="AL85" s="5"/>
      <c r="AM85" s="5"/>
      <c r="AN85" s="5"/>
    </row>
    <row r="86" spans="2:40" x14ac:dyDescent="0.2">
      <c r="B86" s="7"/>
      <c r="C86" s="7"/>
      <c r="D86" s="7"/>
      <c r="E86" s="31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K86" s="5"/>
      <c r="AL86" s="5"/>
      <c r="AM86" s="5"/>
      <c r="AN86" s="5"/>
    </row>
    <row r="87" spans="2:40" x14ac:dyDescent="0.2">
      <c r="B87" s="7"/>
      <c r="C87" s="7"/>
      <c r="D87" s="7"/>
      <c r="E87" s="31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K87" s="5"/>
      <c r="AL87" s="5"/>
      <c r="AM87" s="5"/>
      <c r="AN87" s="5"/>
    </row>
    <row r="88" spans="2:40" x14ac:dyDescent="0.2">
      <c r="B88" s="7"/>
      <c r="C88" s="7"/>
      <c r="D88" s="7"/>
      <c r="E88" s="31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K88" s="5"/>
      <c r="AL88" s="5"/>
      <c r="AM88" s="5"/>
      <c r="AN88" s="5"/>
    </row>
    <row r="89" spans="2:40" x14ac:dyDescent="0.2">
      <c r="B89" s="7"/>
      <c r="C89" s="7"/>
      <c r="D89" s="7"/>
      <c r="E89" s="31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K89" s="5"/>
      <c r="AL89" s="5"/>
      <c r="AM89" s="5"/>
      <c r="AN89" s="5"/>
    </row>
    <row r="90" spans="2:40" x14ac:dyDescent="0.2">
      <c r="B90" s="7"/>
      <c r="C90" s="7"/>
      <c r="D90" s="7"/>
      <c r="E90" s="31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K90" s="5"/>
      <c r="AL90" s="5"/>
      <c r="AM90" s="5"/>
      <c r="AN90" s="5"/>
    </row>
    <row r="91" spans="2:40" x14ac:dyDescent="0.2">
      <c r="B91" s="7"/>
      <c r="C91" s="7"/>
      <c r="D91" s="7"/>
      <c r="E91" s="31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K91" s="5"/>
      <c r="AL91" s="5"/>
      <c r="AM91" s="5"/>
      <c r="AN91" s="5"/>
    </row>
    <row r="92" spans="2:40" x14ac:dyDescent="0.2">
      <c r="B92" s="7"/>
      <c r="C92" s="7"/>
      <c r="D92" s="7"/>
      <c r="E92" s="31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K92" s="5"/>
      <c r="AL92" s="5"/>
      <c r="AM92" s="5"/>
      <c r="AN92" s="5"/>
    </row>
    <row r="93" spans="2:40" x14ac:dyDescent="0.2">
      <c r="B93" s="7"/>
      <c r="C93" s="7"/>
      <c r="D93" s="7"/>
      <c r="E93" s="31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K93" s="5"/>
      <c r="AL93" s="5"/>
      <c r="AM93" s="5"/>
      <c r="AN93" s="5"/>
    </row>
    <row r="94" spans="2:40" x14ac:dyDescent="0.2">
      <c r="B94" s="7"/>
      <c r="C94" s="7"/>
      <c r="D94" s="7"/>
      <c r="E94" s="31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K94" s="5"/>
      <c r="AL94" s="5"/>
      <c r="AM94" s="5"/>
      <c r="AN94" s="5"/>
    </row>
    <row r="95" spans="2:40" x14ac:dyDescent="0.2">
      <c r="B95" s="7"/>
      <c r="C95" s="7"/>
      <c r="D95" s="7"/>
      <c r="E95" s="31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K95" s="5"/>
      <c r="AL95" s="5"/>
      <c r="AM95" s="5"/>
      <c r="AN95" s="5"/>
    </row>
    <row r="96" spans="2:40" x14ac:dyDescent="0.2">
      <c r="B96" s="7"/>
      <c r="C96" s="7"/>
      <c r="D96" s="7"/>
      <c r="E96" s="31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K96" s="5"/>
      <c r="AL96" s="5"/>
      <c r="AM96" s="5"/>
      <c r="AN96" s="5"/>
    </row>
    <row r="97" spans="2:40" x14ac:dyDescent="0.2">
      <c r="B97" s="7"/>
      <c r="C97" s="7"/>
      <c r="D97" s="7"/>
      <c r="E97" s="31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K97" s="5"/>
      <c r="AL97" s="5"/>
      <c r="AM97" s="5"/>
      <c r="AN97" s="5"/>
    </row>
    <row r="98" spans="2:40" x14ac:dyDescent="0.2">
      <c r="B98" s="7"/>
      <c r="C98" s="7"/>
      <c r="D98" s="7"/>
      <c r="E98" s="31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K98" s="5"/>
      <c r="AL98" s="5"/>
      <c r="AM98" s="5"/>
      <c r="AN98" s="5"/>
    </row>
    <row r="99" spans="2:40" x14ac:dyDescent="0.2">
      <c r="B99" s="7"/>
      <c r="C99" s="7"/>
      <c r="D99" s="7"/>
      <c r="E99" s="31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K99" s="5"/>
      <c r="AL99" s="5"/>
      <c r="AM99" s="5"/>
      <c r="AN99" s="5"/>
    </row>
    <row r="100" spans="2:40" x14ac:dyDescent="0.2">
      <c r="B100" s="7"/>
      <c r="C100" s="7"/>
      <c r="D100" s="7"/>
      <c r="E100" s="31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K100" s="5"/>
      <c r="AL100" s="5"/>
      <c r="AM100" s="5"/>
      <c r="AN100" s="5"/>
    </row>
    <row r="101" spans="2:40" x14ac:dyDescent="0.2">
      <c r="B101" s="7"/>
      <c r="C101" s="7"/>
      <c r="D101" s="7"/>
      <c r="E101" s="3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K101" s="5"/>
      <c r="AL101" s="5"/>
      <c r="AM101" s="5"/>
      <c r="AN101" s="5"/>
    </row>
    <row r="102" spans="2:40" x14ac:dyDescent="0.2">
      <c r="B102" s="7"/>
      <c r="C102" s="7"/>
      <c r="D102" s="7"/>
      <c r="E102" s="31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K102" s="5"/>
      <c r="AL102" s="5"/>
      <c r="AM102" s="5"/>
      <c r="AN102" s="5"/>
    </row>
    <row r="103" spans="2:40" x14ac:dyDescent="0.2">
      <c r="AK103" s="5"/>
      <c r="AL103" s="5"/>
      <c r="AM103" s="5"/>
      <c r="AN103" s="5"/>
    </row>
    <row r="104" spans="2:40" x14ac:dyDescent="0.2">
      <c r="AK104" s="5"/>
      <c r="AL104" s="5"/>
      <c r="AM104" s="5"/>
      <c r="AN104" s="5"/>
    </row>
    <row r="105" spans="2:40" x14ac:dyDescent="0.2">
      <c r="AK105" s="5"/>
      <c r="AL105" s="5"/>
      <c r="AM105" s="5"/>
      <c r="AN105" s="5"/>
    </row>
    <row r="106" spans="2:40" x14ac:dyDescent="0.2">
      <c r="AK106" s="5"/>
      <c r="AL106" s="5"/>
      <c r="AM106" s="5"/>
      <c r="AN106" s="5"/>
    </row>
    <row r="107" spans="2:40" x14ac:dyDescent="0.2">
      <c r="AK107" s="5"/>
      <c r="AL107" s="5"/>
      <c r="AM107" s="5"/>
      <c r="AN107" s="5"/>
    </row>
    <row r="108" spans="2:40" x14ac:dyDescent="0.2">
      <c r="AK108" s="5"/>
      <c r="AL108" s="5"/>
      <c r="AM108" s="5"/>
      <c r="AN108" s="5"/>
    </row>
    <row r="109" spans="2:40" x14ac:dyDescent="0.2">
      <c r="AK109" s="5"/>
    </row>
    <row r="110" spans="2:40" x14ac:dyDescent="0.2">
      <c r="AK110" s="5"/>
    </row>
    <row r="111" spans="2:40" x14ac:dyDescent="0.2">
      <c r="AK111" s="5"/>
    </row>
    <row r="112" spans="2:40" x14ac:dyDescent="0.2">
      <c r="AK112" s="5"/>
    </row>
    <row r="113" spans="37:37" x14ac:dyDescent="0.2">
      <c r="AK113" s="5"/>
    </row>
    <row r="114" spans="37:37" x14ac:dyDescent="0.2">
      <c r="AK114" s="5"/>
    </row>
    <row r="115" spans="37:37" x14ac:dyDescent="0.2">
      <c r="AK115" s="5"/>
    </row>
    <row r="116" spans="37:37" x14ac:dyDescent="0.2">
      <c r="AK116" s="5"/>
    </row>
    <row r="117" spans="37:37" x14ac:dyDescent="0.2">
      <c r="AK117" s="5"/>
    </row>
    <row r="118" spans="37:37" x14ac:dyDescent="0.2">
      <c r="AK118" s="5"/>
    </row>
    <row r="119" spans="37:37" x14ac:dyDescent="0.2">
      <c r="AK119" s="5"/>
    </row>
    <row r="120" spans="37:37" x14ac:dyDescent="0.2">
      <c r="AK120" s="5"/>
    </row>
    <row r="121" spans="37:37" x14ac:dyDescent="0.2">
      <c r="AK121" s="5"/>
    </row>
    <row r="122" spans="37:37" x14ac:dyDescent="0.2">
      <c r="AK122" s="5"/>
    </row>
    <row r="123" spans="37:37" x14ac:dyDescent="0.2">
      <c r="AK123" s="5"/>
    </row>
    <row r="124" spans="37:37" x14ac:dyDescent="0.2">
      <c r="AK124" s="5"/>
    </row>
    <row r="125" spans="37:37" x14ac:dyDescent="0.2">
      <c r="AK125" s="5"/>
    </row>
    <row r="126" spans="37:37" x14ac:dyDescent="0.2">
      <c r="AK126" s="5"/>
    </row>
    <row r="127" spans="37:37" x14ac:dyDescent="0.2">
      <c r="AK127" s="5"/>
    </row>
    <row r="128" spans="37:37" x14ac:dyDescent="0.2">
      <c r="AK128" s="5"/>
    </row>
    <row r="129" spans="37:37" x14ac:dyDescent="0.2">
      <c r="AK129" s="5"/>
    </row>
    <row r="130" spans="37:37" x14ac:dyDescent="0.2">
      <c r="AK130" s="5"/>
    </row>
    <row r="131" spans="37:37" x14ac:dyDescent="0.2">
      <c r="AK131" s="5"/>
    </row>
    <row r="132" spans="37:37" x14ac:dyDescent="0.2">
      <c r="AK132" s="5"/>
    </row>
    <row r="133" spans="37:37" x14ac:dyDescent="0.2">
      <c r="AK133" s="5"/>
    </row>
  </sheetData>
  <sortState ref="B4:AH51">
    <sortCondition ref="B4"/>
  </sortState>
  <phoneticPr fontId="0" type="noConversion"/>
  <conditionalFormatting sqref="AI52">
    <cfRule type="cellIs" dxfId="117" priority="39" stopIfTrue="1" operator="equal">
      <formula>"Aprov"</formula>
    </cfRule>
    <cfRule type="cellIs" dxfId="116" priority="40" stopIfTrue="1" operator="equal">
      <formula>"Reprov"</formula>
    </cfRule>
  </conditionalFormatting>
  <conditionalFormatting sqref="F4:G51 F57:Q57 I42:Q51 I4:M41 O4:Q41 T57:U57 X57:Y57 AB57:AC57 AF57:AI57 T4:U51 X4:Y51 AB4:AC51 AF4:AG51">
    <cfRule type="cellIs" dxfId="115" priority="41" stopIfTrue="1" operator="lessThan">
      <formula>5</formula>
    </cfRule>
    <cfRule type="cellIs" dxfId="114" priority="42" stopIfTrue="1" operator="greaterThan">
      <formula>8</formula>
    </cfRule>
  </conditionalFormatting>
  <conditionalFormatting sqref="AH4:AH51">
    <cfRule type="cellIs" dxfId="113" priority="43" stopIfTrue="1" operator="lessThan">
      <formula>5</formula>
    </cfRule>
    <cfRule type="cellIs" dxfId="112" priority="44" stopIfTrue="1" operator="greaterThan">
      <formula>7</formula>
    </cfRule>
  </conditionalFormatting>
  <conditionalFormatting sqref="AI4:AI51">
    <cfRule type="cellIs" dxfId="111" priority="45" stopIfTrue="1" operator="equal">
      <formula>"Aprovado"</formula>
    </cfRule>
    <cfRule type="cellIs" dxfId="110" priority="46" stopIfTrue="1" operator="equal">
      <formula>"Reprovado"</formula>
    </cfRule>
    <cfRule type="cellIs" dxfId="109" priority="47" stopIfTrue="1" operator="equal">
      <formula>"Recuperação"</formula>
    </cfRule>
  </conditionalFormatting>
  <conditionalFormatting sqref="H4:H51">
    <cfRule type="cellIs" dxfId="108" priority="48" stopIfTrue="1" operator="lessThan">
      <formula>5</formula>
    </cfRule>
    <cfRule type="cellIs" dxfId="107" priority="49" stopIfTrue="1" operator="greaterThan">
      <formula>8.5</formula>
    </cfRule>
  </conditionalFormatting>
  <conditionalFormatting sqref="AI4:AI51">
    <cfRule type="cellIs" dxfId="106" priority="27" stopIfTrue="1" operator="equal">
      <formula>"R"</formula>
    </cfRule>
    <cfRule type="cellIs" dxfId="105" priority="28" stopIfTrue="1" operator="equal">
      <formula>"C"</formula>
    </cfRule>
    <cfRule type="cellIs" dxfId="104" priority="29" stopIfTrue="1" operator="equal">
      <formula>"B"</formula>
    </cfRule>
    <cfRule type="cellIs" dxfId="103" priority="30" stopIfTrue="1" operator="equal">
      <formula>"A"</formula>
    </cfRule>
  </conditionalFormatting>
  <conditionalFormatting sqref="E4:E51">
    <cfRule type="cellIs" dxfId="102" priority="25" stopIfTrue="1" operator="lessThan">
      <formula>5</formula>
    </cfRule>
    <cfRule type="cellIs" dxfId="101" priority="26" stopIfTrue="1" operator="greaterThan">
      <formula>8</formula>
    </cfRule>
  </conditionalFormatting>
  <conditionalFormatting sqref="N4:N41">
    <cfRule type="cellIs" dxfId="100" priority="23" operator="greaterThan">
      <formula>0</formula>
    </cfRule>
    <cfRule type="cellIs" dxfId="99" priority="24" operator="lessThan">
      <formula>0</formula>
    </cfRule>
  </conditionalFormatting>
  <conditionalFormatting sqref="R57 R42:R51">
    <cfRule type="cellIs" dxfId="98" priority="21" stopIfTrue="1" operator="lessThan">
      <formula>5</formula>
    </cfRule>
    <cfRule type="cellIs" dxfId="97" priority="22" stopIfTrue="1" operator="greaterThan">
      <formula>8</formula>
    </cfRule>
  </conditionalFormatting>
  <conditionalFormatting sqref="R4:R41">
    <cfRule type="cellIs" dxfId="96" priority="19" operator="greaterThan">
      <formula>0</formula>
    </cfRule>
    <cfRule type="cellIs" dxfId="95" priority="20" operator="lessThan">
      <formula>0</formula>
    </cfRule>
  </conditionalFormatting>
  <conditionalFormatting sqref="V57 V42:V51">
    <cfRule type="cellIs" dxfId="94" priority="17" stopIfTrue="1" operator="lessThan">
      <formula>5</formula>
    </cfRule>
    <cfRule type="cellIs" dxfId="93" priority="18" stopIfTrue="1" operator="greaterThan">
      <formula>8</formula>
    </cfRule>
  </conditionalFormatting>
  <conditionalFormatting sqref="V4:V41">
    <cfRule type="cellIs" dxfId="92" priority="15" operator="greaterThan">
      <formula>0</formula>
    </cfRule>
    <cfRule type="cellIs" dxfId="91" priority="16" operator="lessThan">
      <formula>0</formula>
    </cfRule>
  </conditionalFormatting>
  <conditionalFormatting sqref="Z57 Z42:Z51">
    <cfRule type="cellIs" dxfId="90" priority="13" stopIfTrue="1" operator="lessThan">
      <formula>5</formula>
    </cfRule>
    <cfRule type="cellIs" dxfId="89" priority="14" stopIfTrue="1" operator="greaterThan">
      <formula>8</formula>
    </cfRule>
  </conditionalFormatting>
  <conditionalFormatting sqref="Z4:Z41">
    <cfRule type="cellIs" dxfId="88" priority="11" operator="greaterThan">
      <formula>0</formula>
    </cfRule>
    <cfRule type="cellIs" dxfId="87" priority="12" operator="lessThan">
      <formula>0</formula>
    </cfRule>
  </conditionalFormatting>
  <conditionalFormatting sqref="AD57:AE57 AD42:AE51 AE4:AE41">
    <cfRule type="cellIs" dxfId="86" priority="9" stopIfTrue="1" operator="lessThan">
      <formula>5</formula>
    </cfRule>
    <cfRule type="cellIs" dxfId="85" priority="10" stopIfTrue="1" operator="greaterThan">
      <formula>8</formula>
    </cfRule>
  </conditionalFormatting>
  <conditionalFormatting sqref="AD4:AD41">
    <cfRule type="cellIs" dxfId="82" priority="7" operator="greaterThan">
      <formula>0</formula>
    </cfRule>
    <cfRule type="cellIs" dxfId="81" priority="8" operator="lessThan">
      <formula>0</formula>
    </cfRule>
  </conditionalFormatting>
  <conditionalFormatting sqref="S57 S4:S51">
    <cfRule type="cellIs" dxfId="78" priority="5" stopIfTrue="1" operator="lessThan">
      <formula>5</formula>
    </cfRule>
    <cfRule type="cellIs" dxfId="77" priority="6" stopIfTrue="1" operator="greaterThan">
      <formula>8</formula>
    </cfRule>
  </conditionalFormatting>
  <conditionalFormatting sqref="W57 W4:W51">
    <cfRule type="cellIs" dxfId="74" priority="3" stopIfTrue="1" operator="lessThan">
      <formula>5</formula>
    </cfRule>
    <cfRule type="cellIs" dxfId="73" priority="4" stopIfTrue="1" operator="greaterThan">
      <formula>8</formula>
    </cfRule>
  </conditionalFormatting>
  <conditionalFormatting sqref="AA57 AA4:AA51">
    <cfRule type="cellIs" dxfId="68" priority="1" stopIfTrue="1" operator="lessThan">
      <formula>5</formula>
    </cfRule>
    <cfRule type="cellIs" dxfId="67" priority="2" stopIfTrue="1" operator="greaterThan">
      <formula>8</formula>
    </cfRule>
  </conditionalFormatting>
  <pageMargins left="0.39370078740157483" right="0.39370078740157483" top="0.39370078740157483" bottom="0.39370078740157483" header="0.51181102362204722" footer="0.51181102362204722"/>
  <pageSetup paperSize="9" scale="5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Notas</vt:lpstr>
      <vt:lpstr>Notas!Area_de_impressao</vt:lpstr>
    </vt:vector>
  </TitlesOfParts>
  <Company>GEROSA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alunos</dc:title>
  <dc:creator>Marco Aurélio Gerosa</dc:creator>
  <cp:lastModifiedBy>Marco Gerosa</cp:lastModifiedBy>
  <cp:lastPrinted>2002-08-05T18:18:01Z</cp:lastPrinted>
  <dcterms:created xsi:type="dcterms:W3CDTF">2002-04-19T11:48:27Z</dcterms:created>
  <dcterms:modified xsi:type="dcterms:W3CDTF">2011-12-13T11:27:23Z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933780142</vt:i4>
  </property>
  <property fmtid="{D5CDD505-2E9C-101B-9397-08002B2CF9AE}" pid="3" name="_EmailSubject">
    <vt:lpwstr>Planilhas</vt:lpwstr>
  </property>
  <property fmtid="{D5CDD505-2E9C-101B-9397-08002B2CF9AE}" pid="4" name="_AuthorEmail">
    <vt:lpwstr>marco.gerosa@uvv.br</vt:lpwstr>
  </property>
  <property fmtid="{D5CDD505-2E9C-101B-9397-08002B2CF9AE}" pid="5" name="_AuthorEmailDisplayName">
    <vt:lpwstr>Marco Aurélio Gerosa</vt:lpwstr>
  </property>
  <property fmtid="{D5CDD505-2E9C-101B-9397-08002B2CF9AE}" pid="6" name="_ReviewingToolsShownOnce">
    <vt:lpwstr/>
  </property>
</Properties>
</file>